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tabRatio="777" activeTab="1"/>
  </bookViews>
  <sheets>
    <sheet name="fixtures" sheetId="1" r:id="rId1"/>
    <sheet name="league table" sheetId="2" r:id="rId2"/>
    <sheet name="team results" sheetId="3" r:id="rId3"/>
    <sheet name="individual results" sheetId="4" r:id="rId4"/>
    <sheet name="results grid" sheetId="5" r:id="rId5"/>
    <sheet name="final positions 2002-08" sheetId="6" r:id="rId6"/>
  </sheets>
  <definedNames>
    <definedName name="_xlnm.Print_Area" localSheetId="0">'fixtures'!$A$1:$I$188</definedName>
    <definedName name="_xlnm.Print_Area" localSheetId="1">'league table'!$A$1:$J$36</definedName>
  </definedNames>
  <calcPr fullCalcOnLoad="1"/>
</workbook>
</file>

<file path=xl/comments1.xml><?xml version="1.0" encoding="utf-8"?>
<comments xmlns="http://schemas.openxmlformats.org/spreadsheetml/2006/main">
  <authors>
    <author>Home </author>
    <author>Click</author>
  </authors>
  <commentList>
    <comment ref="C19" authorId="0">
      <text>
        <r>
          <rPr>
            <b/>
            <sz val="8"/>
            <rFont val="Tahoma"/>
            <family val="0"/>
          </rPr>
          <t>1 PLAYER SHORT - AGGREGATE FORFEITED</t>
        </r>
      </text>
    </comment>
    <comment ref="D46" authorId="0">
      <text>
        <r>
          <rPr>
            <b/>
            <sz val="8"/>
            <rFont val="Tahoma"/>
            <family val="0"/>
          </rPr>
          <t>1 PLAYER SHORT - AGGREGATE FORFEITED</t>
        </r>
        <r>
          <rPr>
            <sz val="8"/>
            <rFont val="Tahoma"/>
            <family val="0"/>
          </rPr>
          <t xml:space="preserve">
</t>
        </r>
      </text>
    </comment>
    <comment ref="D47" authorId="0">
      <text>
        <r>
          <rPr>
            <b/>
            <sz val="8"/>
            <rFont val="Tahoma"/>
            <family val="0"/>
          </rPr>
          <t>1 PLAYER SHORT - AGGREGATE FORFEITED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0"/>
          </rPr>
          <t>PLAYER MISSING -AGGREGATE FORFEITED</t>
        </r>
      </text>
    </comment>
    <comment ref="B67" authorId="1">
      <text>
        <r>
          <rPr>
            <b/>
            <sz val="8"/>
            <rFont val="Tahoma"/>
            <family val="0"/>
          </rPr>
          <t>PLAYER MISSING - AGGREGATE FORFEITED</t>
        </r>
        <r>
          <rPr>
            <sz val="8"/>
            <rFont val="Tahoma"/>
            <family val="0"/>
          </rPr>
          <t xml:space="preserve">
</t>
        </r>
      </text>
    </comment>
    <comment ref="F105" authorId="1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I104" authorId="1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F117" authorId="1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I117" authorId="1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D79" authorId="1">
      <text>
        <r>
          <rPr>
            <b/>
            <sz val="8"/>
            <rFont val="Tahoma"/>
            <family val="2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I127" authorId="1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  <comment ref="D152" authorId="1">
      <text>
        <r>
          <rPr>
            <b/>
            <sz val="8"/>
            <rFont val="Tahoma"/>
            <family val="0"/>
          </rPr>
          <t>PLAYER MISSING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 </author>
    <author>Click</author>
  </authors>
  <commentList>
    <comment ref="N158" authorId="0">
      <text>
        <r>
          <rPr>
            <b/>
            <sz val="8"/>
            <rFont val="Tahoma"/>
            <family val="0"/>
          </rPr>
          <t>'B' TEAM</t>
        </r>
        <r>
          <rPr>
            <sz val="8"/>
            <rFont val="Tahoma"/>
            <family val="0"/>
          </rPr>
          <t xml:space="preserve">
</t>
        </r>
      </text>
    </comment>
    <comment ref="M155" authorId="0">
      <text>
        <r>
          <rPr>
            <b/>
            <sz val="8"/>
            <rFont val="Tahoma"/>
            <family val="0"/>
          </rPr>
          <t>'B' TEAM</t>
        </r>
        <r>
          <rPr>
            <sz val="8"/>
            <rFont val="Tahoma"/>
            <family val="0"/>
          </rPr>
          <t xml:space="preserve">
</t>
        </r>
      </text>
    </comment>
    <comment ref="P116" authorId="0">
      <text>
        <r>
          <rPr>
            <b/>
            <sz val="8"/>
            <rFont val="Tahoma"/>
            <family val="0"/>
          </rPr>
          <t>'A' TEAM</t>
        </r>
        <r>
          <rPr>
            <sz val="8"/>
            <rFont val="Tahoma"/>
            <family val="0"/>
          </rPr>
          <t xml:space="preserve">
</t>
        </r>
      </text>
    </comment>
    <comment ref="R83" authorId="0">
      <text>
        <r>
          <rPr>
            <b/>
            <sz val="8"/>
            <rFont val="Tahoma"/>
            <family val="0"/>
          </rPr>
          <t>'A' TEAM</t>
        </r>
        <r>
          <rPr>
            <sz val="8"/>
            <rFont val="Tahoma"/>
            <family val="0"/>
          </rPr>
          <t xml:space="preserve">
</t>
        </r>
      </text>
    </comment>
    <comment ref="R51" authorId="0">
      <text>
        <r>
          <rPr>
            <b/>
            <sz val="8"/>
            <rFont val="Tahoma"/>
            <family val="0"/>
          </rPr>
          <t>'B' TEAM</t>
        </r>
      </text>
    </comment>
    <comment ref="T158" authorId="0">
      <text>
        <r>
          <rPr>
            <b/>
            <sz val="8"/>
            <rFont val="Tahoma"/>
            <family val="0"/>
          </rPr>
          <t>B TEAM</t>
        </r>
        <r>
          <rPr>
            <sz val="8"/>
            <rFont val="Tahoma"/>
            <family val="0"/>
          </rPr>
          <t xml:space="preserve">
</t>
        </r>
      </text>
    </comment>
    <comment ref="U158" authorId="1">
      <text>
        <r>
          <rPr>
            <b/>
            <sz val="8"/>
            <rFont val="Tahoma"/>
            <family val="0"/>
          </rPr>
          <t>B TEAM</t>
        </r>
        <r>
          <rPr>
            <sz val="8"/>
            <rFont val="Tahoma"/>
            <family val="0"/>
          </rPr>
          <t xml:space="preserve">
</t>
        </r>
      </text>
    </comment>
    <comment ref="AB93" authorId="1">
      <text>
        <r>
          <rPr>
            <b/>
            <sz val="8"/>
            <rFont val="Tahoma"/>
            <family val="0"/>
          </rPr>
          <t>A TEAM</t>
        </r>
        <r>
          <rPr>
            <sz val="8"/>
            <rFont val="Tahoma"/>
            <family val="0"/>
          </rPr>
          <t xml:space="preserve">
</t>
        </r>
      </text>
    </comment>
    <comment ref="AB83" authorId="1">
      <text>
        <r>
          <rPr>
            <b/>
            <sz val="8"/>
            <rFont val="Tahoma"/>
            <family val="0"/>
          </rPr>
          <t>A TEAM</t>
        </r>
        <r>
          <rPr>
            <sz val="8"/>
            <rFont val="Tahoma"/>
            <family val="0"/>
          </rPr>
          <t xml:space="preserve">
</t>
        </r>
      </text>
    </comment>
    <comment ref="AE83" authorId="1">
      <text>
        <r>
          <rPr>
            <b/>
            <sz val="8"/>
            <rFont val="Tahoma"/>
            <family val="0"/>
          </rPr>
          <t>A TEAM</t>
        </r>
        <r>
          <rPr>
            <sz val="8"/>
            <rFont val="Tahoma"/>
            <family val="0"/>
          </rPr>
          <t xml:space="preserve">
</t>
        </r>
      </text>
    </comment>
    <comment ref="AE116" authorId="1">
      <text>
        <r>
          <rPr>
            <b/>
            <sz val="8"/>
            <rFont val="Tahoma"/>
            <family val="0"/>
          </rPr>
          <t>A TEAM</t>
        </r>
        <r>
          <rPr>
            <sz val="8"/>
            <rFont val="Tahoma"/>
            <family val="0"/>
          </rPr>
          <t xml:space="preserve">
</t>
        </r>
      </text>
    </comment>
    <comment ref="W143" authorId="1">
      <text>
        <r>
          <rPr>
            <b/>
            <sz val="8"/>
            <rFont val="Tahoma"/>
            <family val="0"/>
          </rPr>
          <t>A TEAM</t>
        </r>
        <r>
          <rPr>
            <sz val="8"/>
            <rFont val="Tahoma"/>
            <family val="0"/>
          </rPr>
          <t xml:space="preserve">
</t>
        </r>
      </text>
    </comment>
    <comment ref="N143" authorId="1">
      <text>
        <r>
          <rPr>
            <b/>
            <sz val="8"/>
            <rFont val="Tahoma"/>
            <family val="2"/>
          </rPr>
          <t>A TEAM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<sst xmlns="http://schemas.openxmlformats.org/spreadsheetml/2006/main" count="3086" uniqueCount="287">
  <si>
    <t>Birstwith 'B'</t>
  </si>
  <si>
    <t>Darley</t>
  </si>
  <si>
    <t>Middlesmoor</t>
  </si>
  <si>
    <t>Birstwith 'A'</t>
  </si>
  <si>
    <t>Hookstone</t>
  </si>
  <si>
    <t>Ripley 'A'</t>
  </si>
  <si>
    <t>Ripley 'B'</t>
  </si>
  <si>
    <t xml:space="preserve">Highest Break: </t>
  </si>
  <si>
    <t>Team</t>
  </si>
  <si>
    <t>Pl'd</t>
  </si>
  <si>
    <t>W</t>
  </si>
  <si>
    <t>L</t>
  </si>
  <si>
    <t>Pts</t>
  </si>
  <si>
    <t>DATE</t>
  </si>
  <si>
    <t>Week No.</t>
  </si>
  <si>
    <t>All the 2007-08 Match Results</t>
  </si>
  <si>
    <t>Hampsthwaite 'A'</t>
  </si>
  <si>
    <t>Hampsthwaite 'B'</t>
  </si>
  <si>
    <t>Markington</t>
  </si>
  <si>
    <t>SNOOKER WEEKLY RESULTS BY TEAM</t>
  </si>
  <si>
    <t>W5</t>
  </si>
  <si>
    <t>W4</t>
  </si>
  <si>
    <t>WIN TOTAL</t>
  </si>
  <si>
    <t>L2</t>
  </si>
  <si>
    <t>L1</t>
  </si>
  <si>
    <t>L0</t>
  </si>
  <si>
    <t>LOSE TOTAL</t>
  </si>
  <si>
    <t>Home Page Link:</t>
  </si>
  <si>
    <t>TOTAL GAMES</t>
  </si>
  <si>
    <t>W6</t>
  </si>
  <si>
    <t>D3</t>
  </si>
  <si>
    <t>D</t>
  </si>
  <si>
    <t>TOTAL POINTS</t>
  </si>
  <si>
    <t>DRAW TOTAL</t>
  </si>
  <si>
    <t xml:space="preserve">Click on the tabs at the bottom of the </t>
  </si>
  <si>
    <t xml:space="preserve">Matches in grey postponed or result missing </t>
  </si>
  <si>
    <t>Pos.</t>
  </si>
  <si>
    <t>TTL</t>
  </si>
  <si>
    <t>Tue. 9 September 2008</t>
  </si>
  <si>
    <t>-</t>
  </si>
  <si>
    <t>Kirkby Malzeard 'A'</t>
  </si>
  <si>
    <t>Kirkby Malzeard 'B'</t>
  </si>
  <si>
    <t>Pateley Club 'A'</t>
  </si>
  <si>
    <t>Pateley Club 'B'</t>
  </si>
  <si>
    <t>Tue. 16 September 2008</t>
  </si>
  <si>
    <t>Tue. 23 September 2008</t>
  </si>
  <si>
    <t>Tue. 30 September 2008</t>
  </si>
  <si>
    <t>Tue. 7 October 2008</t>
  </si>
  <si>
    <t>Tue. 14 October 2008</t>
  </si>
  <si>
    <t>Tue. 21 October 2008</t>
  </si>
  <si>
    <t>Tue. 28 October 2008</t>
  </si>
  <si>
    <t>Tue. 4 November 2008</t>
  </si>
  <si>
    <t>Tue. 11 November 2008</t>
  </si>
  <si>
    <t>Tue. 2 December 2008 - Individual Knock-out First round.</t>
  </si>
  <si>
    <t>Tue. 17 February 2008 - Individual Knock-out Second round.</t>
  </si>
  <si>
    <t>Tue. 31 March 2008 - Individual Quarter Final/Semi-Final</t>
  </si>
  <si>
    <t>Tue. 18 November 2008</t>
  </si>
  <si>
    <t>Tue. 2 September 2008</t>
  </si>
  <si>
    <t>Tue. 25 November 2008</t>
  </si>
  <si>
    <t>SEASON</t>
  </si>
  <si>
    <t>Tue. 9 December 2008</t>
  </si>
  <si>
    <t>Tue. 16 December 2008</t>
  </si>
  <si>
    <t>Tue. 6 January 2009</t>
  </si>
  <si>
    <t>Tue. 3 February 2009</t>
  </si>
  <si>
    <t>Tue. 27 January 2009</t>
  </si>
  <si>
    <t>Tue. 13 January 2009</t>
  </si>
  <si>
    <t>Tue. 20 January 2009</t>
  </si>
  <si>
    <t>Tue. 10 February 2009</t>
  </si>
  <si>
    <t>Tue. 24 February 2009</t>
  </si>
  <si>
    <t>Tue. 3 March 2009</t>
  </si>
  <si>
    <t>Tue. 10 March 2009</t>
  </si>
  <si>
    <t>Tue. 17 March 2009</t>
  </si>
  <si>
    <t>Tue. 24 March 2009</t>
  </si>
  <si>
    <t>Markington &amp; District Snooker Fixtures 2008-09</t>
  </si>
  <si>
    <t>Wed. 9 April 2009 - Individual Knock-out Final - Ripley Star Club</t>
  </si>
  <si>
    <t>Tue. 12 May 2009 - AGM &amp; Presentations - Ripley Star Club</t>
  </si>
  <si>
    <t>2007-08</t>
  </si>
  <si>
    <t>n/a</t>
  </si>
  <si>
    <t>Kirkby Malz. 'A'</t>
  </si>
  <si>
    <t>Kirkby Malz. 'B'</t>
  </si>
  <si>
    <t>workbook to access League results etc.</t>
  </si>
  <si>
    <t>workbook to access League Table etc.</t>
  </si>
  <si>
    <t xml:space="preserve">HALF </t>
  </si>
  <si>
    <t>WAY</t>
  </si>
  <si>
    <t xml:space="preserve">THRO. </t>
  </si>
  <si>
    <t>Markington &amp; District Snooker League 2008-09</t>
  </si>
  <si>
    <t>Last Season's Position in grey</t>
  </si>
  <si>
    <t>?</t>
  </si>
  <si>
    <t>THE INDIVIDUAL HANDICAPS HAVE BEEN WORKED OUT USING A FORMULA BASED ON GAMES WON/LOST</t>
  </si>
  <si>
    <t xml:space="preserve">WITH THE DIFFERENCE DIVIDED BY 2 AND THE HANDICAP ADJUSTED ACCORDINGLY. </t>
  </si>
  <si>
    <t>IE. IF SOMEONE HAS LOST 2 MORE GAMES THAN THEY'VE WON THEN THEIR HANDICAP WILL GO UP BY 1 POINT</t>
  </si>
  <si>
    <t xml:space="preserve">WHERE THE DIFFERENCE IS AN ODD FIGURE THE HANDICAP ADJUSTMENT WILL BE ROUNDED UP </t>
  </si>
  <si>
    <t xml:space="preserve"> IE. A DIFF. OF 3 GAMES WON/LOST WILL BE TREATED AS 4 WITH H/CAP ADJUSTED BY 2 PNTS</t>
  </si>
  <si>
    <t>WHERE THE DIFFERENCE IS ONLY 1 GAME THERE IS NO ADJUSTMENT</t>
  </si>
  <si>
    <t xml:space="preserve"> IT IS SUGGESTED THAT NEW PLAYERS SHOULD PLAY OFF +15 THIS YEAR </t>
  </si>
  <si>
    <t>WITH ANY INDIVIDUAL CASES BEING REVIEWED AT XMAS IF NECESSARY.</t>
  </si>
  <si>
    <t>Handicaps 2008-09</t>
  </si>
  <si>
    <t>Name</t>
  </si>
  <si>
    <t>07-08-Hcp</t>
  </si>
  <si>
    <t>2008-09 Hcp</t>
  </si>
  <si>
    <t>Pld.</t>
  </si>
  <si>
    <t>Won</t>
  </si>
  <si>
    <t>Lost</t>
  </si>
  <si>
    <t xml:space="preserve"> </t>
  </si>
  <si>
    <t>Bartle D</t>
  </si>
  <si>
    <t>Birstwith A</t>
  </si>
  <si>
    <t>Bartle R</t>
  </si>
  <si>
    <t>Bellerby C</t>
  </si>
  <si>
    <t>Bellerby M</t>
  </si>
  <si>
    <t>Capstick E</t>
  </si>
  <si>
    <t>Hardwick M</t>
  </si>
  <si>
    <t>Holmes S</t>
  </si>
  <si>
    <t>Morley W</t>
  </si>
  <si>
    <t>Newton J</t>
  </si>
  <si>
    <t>Thompson D</t>
  </si>
  <si>
    <t>Brennand M</t>
  </si>
  <si>
    <t>Birstwith B</t>
  </si>
  <si>
    <t>Dean D</t>
  </si>
  <si>
    <t>Dean G</t>
  </si>
  <si>
    <t>Dean R</t>
  </si>
  <si>
    <t>Garcia Saintz M</t>
  </si>
  <si>
    <t>McPhartland S</t>
  </si>
  <si>
    <t>Portwood K</t>
  </si>
  <si>
    <t>Powell K</t>
  </si>
  <si>
    <t>Walwyn M</t>
  </si>
  <si>
    <t>Campell A</t>
  </si>
  <si>
    <t>Kitching M</t>
  </si>
  <si>
    <t>Marriner T</t>
  </si>
  <si>
    <t>Metcalfe D</t>
  </si>
  <si>
    <t>Metcalfe J</t>
  </si>
  <si>
    <t>Pullan A</t>
  </si>
  <si>
    <t>Ryder M</t>
  </si>
  <si>
    <t>Cope J</t>
  </si>
  <si>
    <t>Hamps. A</t>
  </si>
  <si>
    <t xml:space="preserve">Cranage D </t>
  </si>
  <si>
    <t xml:space="preserve">Cranage T          </t>
  </si>
  <si>
    <t xml:space="preserve">Hardcastle A   </t>
  </si>
  <si>
    <t xml:space="preserve">Hargreaves G     </t>
  </si>
  <si>
    <t>Palmer K</t>
  </si>
  <si>
    <t>Smithson R</t>
  </si>
  <si>
    <t>Swales D</t>
  </si>
  <si>
    <t>Turton P</t>
  </si>
  <si>
    <t>Bell A</t>
  </si>
  <si>
    <t>Hamps. B</t>
  </si>
  <si>
    <t xml:space="preserve">Collett G           </t>
  </si>
  <si>
    <t>Collett R</t>
  </si>
  <si>
    <t>Cope D</t>
  </si>
  <si>
    <t>Cowan J</t>
  </si>
  <si>
    <t>Jennings S</t>
  </si>
  <si>
    <t>Alsop A</t>
  </si>
  <si>
    <t>Benson M</t>
  </si>
  <si>
    <t>Hainsworth R</t>
  </si>
  <si>
    <t>Houseman F</t>
  </si>
  <si>
    <t>Kippax S</t>
  </si>
  <si>
    <t>Ryder C</t>
  </si>
  <si>
    <t>Sayer A</t>
  </si>
  <si>
    <t>Bowen T</t>
  </si>
  <si>
    <t>Hill B</t>
  </si>
  <si>
    <t>Holgate M</t>
  </si>
  <si>
    <t>Nightingale R</t>
  </si>
  <si>
    <t>Rayner S</t>
  </si>
  <si>
    <t>Tattersall M</t>
  </si>
  <si>
    <t>Wells S</t>
  </si>
  <si>
    <t>Ajai B.</t>
  </si>
  <si>
    <t>Bowen J.</t>
  </si>
  <si>
    <t>Buggy T.</t>
  </si>
  <si>
    <t>Clayton A.</t>
  </si>
  <si>
    <t>Clayton P.</t>
  </si>
  <si>
    <t xml:space="preserve">Crawley J. </t>
  </si>
  <si>
    <t>Ezard R.</t>
  </si>
  <si>
    <t>Seastron G.</t>
  </si>
  <si>
    <t>Slater J.</t>
  </si>
  <si>
    <t>Walden I.</t>
  </si>
  <si>
    <t>Walker B</t>
  </si>
  <si>
    <t>Wensley B</t>
  </si>
  <si>
    <t>Barker J Jn</t>
  </si>
  <si>
    <t>Barker J Sn</t>
  </si>
  <si>
    <t>Frost A</t>
  </si>
  <si>
    <t>Frost S</t>
  </si>
  <si>
    <t>McDonnell M</t>
  </si>
  <si>
    <t>Sweeney A</t>
  </si>
  <si>
    <t>Brown Clare</t>
  </si>
  <si>
    <t>Bryan Rachael</t>
  </si>
  <si>
    <t>Cameron J</t>
  </si>
  <si>
    <t>Clark D</t>
  </si>
  <si>
    <t>Cotterell N</t>
  </si>
  <si>
    <t>Downey P</t>
  </si>
  <si>
    <t>Glencorse W</t>
  </si>
  <si>
    <t>Mawer A</t>
  </si>
  <si>
    <t>Raynerd B</t>
  </si>
  <si>
    <t>Thomas J</t>
  </si>
  <si>
    <t>Chandler L</t>
  </si>
  <si>
    <t>Eglin T</t>
  </si>
  <si>
    <t>Grange A</t>
  </si>
  <si>
    <t>Jauncey S</t>
  </si>
  <si>
    <t>Lawman D</t>
  </si>
  <si>
    <t>Mason S</t>
  </si>
  <si>
    <t>Woodcock M</t>
  </si>
  <si>
    <t>Woodcock R</t>
  </si>
  <si>
    <t>Shepherd C.</t>
  </si>
  <si>
    <t>Shepherd M.</t>
  </si>
  <si>
    <t>Simpson S.</t>
  </si>
  <si>
    <t>Simpson T.</t>
  </si>
  <si>
    <t>Slinger K.</t>
  </si>
  <si>
    <t>Sutton M.</t>
  </si>
  <si>
    <t>Ripley A</t>
  </si>
  <si>
    <t>Atkinson M</t>
  </si>
  <si>
    <t>Atkinson S</t>
  </si>
  <si>
    <t>Herrington J</t>
  </si>
  <si>
    <t>Kirby D</t>
  </si>
  <si>
    <t>Smith P</t>
  </si>
  <si>
    <t>Baul P</t>
  </si>
  <si>
    <t>Ripley B</t>
  </si>
  <si>
    <t>Bramley P</t>
  </si>
  <si>
    <t>Cockshott D</t>
  </si>
  <si>
    <t>Davies M</t>
  </si>
  <si>
    <t>Dodsworth J</t>
  </si>
  <si>
    <t>Fabretti P</t>
  </si>
  <si>
    <t>Hunt D</t>
  </si>
  <si>
    <t>Kirk A</t>
  </si>
  <si>
    <t>Morris B</t>
  </si>
  <si>
    <t>Parker R</t>
  </si>
  <si>
    <t>Walmsley P</t>
  </si>
  <si>
    <t>2008-09 SNOOKER INDIVIDUAL RESULTS</t>
  </si>
  <si>
    <t>Brennand M.</t>
  </si>
  <si>
    <t>Cranage G.</t>
  </si>
  <si>
    <t>Willock S.</t>
  </si>
  <si>
    <t>Masham</t>
  </si>
  <si>
    <t>Kettlesing</t>
  </si>
  <si>
    <t>Pateley Social</t>
  </si>
  <si>
    <t>Ripley 'C'</t>
  </si>
  <si>
    <t>Final League Positions 2002-2008</t>
  </si>
  <si>
    <t>Kirkby Malzeard</t>
  </si>
  <si>
    <t>Bishop Monkton</t>
  </si>
  <si>
    <t>Ripon City</t>
  </si>
  <si>
    <t>Killinghall</t>
  </si>
  <si>
    <t>Pateley Social 'B'</t>
  </si>
  <si>
    <t>Pateley Social 'A' / Liberals</t>
  </si>
  <si>
    <t>Pateley Cons / Club</t>
  </si>
  <si>
    <t>Proctor A</t>
  </si>
  <si>
    <t>Atkinson J Jnr</t>
  </si>
  <si>
    <t>Hainsworth A</t>
  </si>
  <si>
    <t>M. Atkinson 41</t>
  </si>
  <si>
    <t>Forestall S</t>
  </si>
  <si>
    <t>Spence D.</t>
  </si>
  <si>
    <t>% WON</t>
  </si>
  <si>
    <t>Brown A</t>
  </si>
  <si>
    <t>Bryan L</t>
  </si>
  <si>
    <t>Riley M</t>
  </si>
  <si>
    <t>UNLESS OTHERWISE AGREED NEW PLAYERS HOULD PLAY</t>
  </si>
  <si>
    <t>M. Benson 33</t>
  </si>
  <si>
    <t>R. Dean 32</t>
  </si>
  <si>
    <t>Spencer W</t>
  </si>
  <si>
    <t xml:space="preserve">  </t>
  </si>
  <si>
    <t>Borgan A</t>
  </si>
  <si>
    <t>G. Collett 25</t>
  </si>
  <si>
    <t>W3.5</t>
  </si>
  <si>
    <t>L2.5</t>
  </si>
  <si>
    <t>OFF +15 WHICH MAY BE REVIEWED AT HALF-WAY STAGE</t>
  </si>
  <si>
    <t>Kitching G</t>
  </si>
  <si>
    <t>Powell N</t>
  </si>
  <si>
    <t>R. Woodcock 28</t>
  </si>
  <si>
    <t xml:space="preserve">Collett R           </t>
  </si>
  <si>
    <t>K. Portwood 22</t>
  </si>
  <si>
    <t>G. Collett 22</t>
  </si>
  <si>
    <t>K. Portwood 23</t>
  </si>
  <si>
    <t xml:space="preserve">Cranage D          </t>
  </si>
  <si>
    <t>W5.5</t>
  </si>
  <si>
    <t>L0.5</t>
  </si>
  <si>
    <t>S Jauncey 44</t>
  </si>
  <si>
    <t>Metcalfe O.</t>
  </si>
  <si>
    <t>PTS</t>
  </si>
  <si>
    <t>H</t>
  </si>
  <si>
    <t>A</t>
  </si>
  <si>
    <t>% PTS SCORED @ HOME</t>
  </si>
  <si>
    <t>PLAYED TWICE SAME NIGHT</t>
  </si>
  <si>
    <t>Mckenzie Shore P</t>
  </si>
  <si>
    <t>C. Shepherd 25</t>
  </si>
  <si>
    <t>R. Woodcock 29</t>
  </si>
  <si>
    <t>Ramsden J</t>
  </si>
  <si>
    <t>Diff.</t>
  </si>
  <si>
    <t>2009-10 
1:1</t>
  </si>
  <si>
    <t>2009-10 
1:0.5</t>
  </si>
  <si>
    <t>2009-10 
1:0.75</t>
  </si>
  <si>
    <t>J. Cowan 26</t>
  </si>
  <si>
    <t>No. of Championship Wins 1953-2009</t>
  </si>
  <si>
    <t>Final League Table at 29/03/2009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</si>
</sst>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/d"/>
    <numFmt numFmtId="168" formatCode="d/mmm"/>
    <numFmt numFmtId="169" formatCode="d\-mmm"/>
    <numFmt numFmtId="170" formatCode="0;[Red]0"/>
    <numFmt numFmtId="171" formatCode="0.0"/>
  </numFmts>
  <fonts count="5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9"/>
      <name val="Arial"/>
      <family val="0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b/>
      <u val="single"/>
      <sz val="12"/>
      <color indexed="9"/>
      <name val="Arial"/>
      <family val="0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3.5"/>
      <name val="Verdana"/>
      <family val="2"/>
    </font>
    <font>
      <sz val="10"/>
      <color indexed="23"/>
      <name val="Verdana"/>
      <family val="2"/>
    </font>
    <font>
      <sz val="14"/>
      <color indexed="23"/>
      <name val="Verdana"/>
      <family val="2"/>
    </font>
    <font>
      <b/>
      <sz val="16"/>
      <name val="Verdana"/>
      <family val="2"/>
    </font>
    <font>
      <b/>
      <sz val="13.5"/>
      <name val="Verdana"/>
      <family val="2"/>
    </font>
    <font>
      <sz val="10"/>
      <color indexed="8"/>
      <name val="Arial"/>
      <family val="0"/>
    </font>
    <font>
      <b/>
      <sz val="16"/>
      <name val="Arial"/>
      <family val="0"/>
    </font>
    <font>
      <b/>
      <sz val="12"/>
      <color indexed="17"/>
      <name val="Verdana"/>
      <family val="2"/>
    </font>
    <font>
      <b/>
      <sz val="12"/>
      <color indexed="10"/>
      <name val="Verdana"/>
      <family val="2"/>
    </font>
    <font>
      <b/>
      <sz val="18"/>
      <name val="Verdana"/>
      <family val="2"/>
    </font>
    <font>
      <b/>
      <u val="single"/>
      <sz val="14"/>
      <color indexed="12"/>
      <name val="Arial"/>
      <family val="2"/>
    </font>
    <font>
      <b/>
      <sz val="10"/>
      <color indexed="23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12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4"/>
      <name val="Arial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color indexed="23"/>
      <name val="Verdana"/>
      <family val="2"/>
    </font>
    <font>
      <sz val="14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Verdana"/>
      <family val="2"/>
    </font>
    <font>
      <b/>
      <sz val="14"/>
      <color indexed="22"/>
      <name val="Arial"/>
      <family val="2"/>
    </font>
    <font>
      <b/>
      <sz val="8"/>
      <color indexed="22"/>
      <name val="Arial"/>
      <family val="2"/>
    </font>
    <font>
      <b/>
      <sz val="8"/>
      <name val="Verdana"/>
      <family val="2"/>
    </font>
    <font>
      <b/>
      <sz val="14"/>
      <color indexed="22"/>
      <name val="Verdana"/>
      <family val="2"/>
    </font>
    <font>
      <b/>
      <sz val="8"/>
      <color indexed="22"/>
      <name val="Verdana"/>
      <family val="2"/>
    </font>
    <font>
      <sz val="9"/>
      <name val="Arial"/>
      <family val="0"/>
    </font>
    <font>
      <b/>
      <sz val="11"/>
      <name val="Verdana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9"/>
      <name val="Verdana"/>
      <family val="2"/>
    </font>
    <font>
      <b/>
      <sz val="9"/>
      <name val="Arial"/>
      <family val="0"/>
    </font>
    <font>
      <b/>
      <u val="single"/>
      <sz val="12"/>
      <name val="Verdana"/>
      <family val="2"/>
    </font>
    <font>
      <u val="single"/>
      <sz val="10"/>
      <color indexed="36"/>
      <name val="Arial"/>
      <family val="0"/>
    </font>
    <font>
      <b/>
      <sz val="10"/>
      <color indexed="10"/>
      <name val="Verdana"/>
      <family val="2"/>
    </font>
    <font>
      <b/>
      <sz val="14"/>
      <color indexed="2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textRotation="45"/>
    </xf>
    <xf numFmtId="0" fontId="11" fillId="0" borderId="0" xfId="0" applyFont="1" applyFill="1" applyBorder="1" applyAlignment="1">
      <alignment textRotation="45"/>
    </xf>
    <xf numFmtId="0" fontId="4" fillId="0" borderId="0" xfId="0" applyFont="1" applyFill="1" applyBorder="1" applyAlignment="1">
      <alignment textRotation="45"/>
    </xf>
    <xf numFmtId="15" fontId="10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textRotation="90"/>
    </xf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center" textRotation="45"/>
    </xf>
    <xf numFmtId="15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/>
    </xf>
    <xf numFmtId="0" fontId="15" fillId="0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5" fontId="10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textRotation="90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textRotation="45"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" borderId="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wrapText="1"/>
    </xf>
    <xf numFmtId="0" fontId="26" fillId="3" borderId="10" xfId="0" applyFont="1" applyFill="1" applyBorder="1" applyAlignment="1">
      <alignment horizontal="center" wrapText="1"/>
    </xf>
    <xf numFmtId="0" fontId="26" fillId="3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" fillId="4" borderId="0" xfId="0" applyFont="1" applyFill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1" xfId="0" applyFill="1" applyBorder="1" applyAlignment="1">
      <alignment horizontal="right" wrapText="1"/>
    </xf>
    <xf numFmtId="0" fontId="17" fillId="4" borderId="1" xfId="0" applyFont="1" applyFill="1" applyBorder="1" applyAlignment="1">
      <alignment horizontal="left" wrapText="1"/>
    </xf>
    <xf numFmtId="15" fontId="10" fillId="0" borderId="7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1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30" fillId="4" borderId="12" xfId="0" applyFont="1" applyFill="1" applyBorder="1" applyAlignment="1">
      <alignment horizontal="center" wrapText="1"/>
    </xf>
    <xf numFmtId="0" fontId="30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30" fillId="4" borderId="11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30" fillId="4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5" fillId="4" borderId="15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35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1" fontId="45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1" fontId="45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70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1" fontId="0" fillId="0" borderId="9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36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33" fillId="4" borderId="0" xfId="0" applyNumberFormat="1" applyFont="1" applyFill="1" applyBorder="1" applyAlignment="1">
      <alignment/>
    </xf>
    <xf numFmtId="1" fontId="29" fillId="4" borderId="0" xfId="0" applyNumberFormat="1" applyFont="1" applyFill="1" applyBorder="1" applyAlignment="1">
      <alignment horizontal="center"/>
    </xf>
    <xf numFmtId="1" fontId="29" fillId="4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9" fillId="0" borderId="0" xfId="0" applyFont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170" fontId="1" fillId="0" borderId="9" xfId="0" applyNumberFormat="1" applyFont="1" applyFill="1" applyBorder="1" applyAlignment="1">
      <alignment horizontal="center"/>
    </xf>
    <xf numFmtId="0" fontId="38" fillId="4" borderId="0" xfId="0" applyFont="1" applyFill="1" applyBorder="1" applyAlignment="1">
      <alignment/>
    </xf>
    <xf numFmtId="0" fontId="4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" fontId="46" fillId="4" borderId="0" xfId="0" applyNumberFormat="1" applyFont="1" applyFill="1" applyBorder="1" applyAlignment="1">
      <alignment horizontal="center"/>
    </xf>
    <xf numFmtId="1" fontId="33" fillId="4" borderId="0" xfId="0" applyNumberFormat="1" applyFont="1" applyFill="1" applyBorder="1" applyAlignment="1">
      <alignment horizontal="center"/>
    </xf>
    <xf numFmtId="1" fontId="33" fillId="4" borderId="0" xfId="0" applyNumberFormat="1" applyFont="1" applyFill="1" applyAlignment="1">
      <alignment/>
    </xf>
    <xf numFmtId="0" fontId="40" fillId="4" borderId="0" xfId="0" applyFont="1" applyFill="1" applyBorder="1" applyAlignment="1">
      <alignment/>
    </xf>
    <xf numFmtId="0" fontId="44" fillId="4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48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8" fontId="5" fillId="0" borderId="9" xfId="0" applyNumberFormat="1" applyFont="1" applyFill="1" applyBorder="1" applyAlignment="1">
      <alignment/>
    </xf>
    <xf numFmtId="168" fontId="1" fillId="0" borderId="9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9" fontId="1" fillId="0" borderId="9" xfId="0" applyNumberFormat="1" applyFont="1" applyFill="1" applyBorder="1" applyAlignment="1">
      <alignment horizontal="center" textRotation="90"/>
    </xf>
    <xf numFmtId="1" fontId="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52" fillId="0" borderId="1" xfId="0" applyFont="1" applyFill="1" applyBorder="1" applyAlignment="1">
      <alignment horizontal="center"/>
    </xf>
    <xf numFmtId="169" fontId="1" fillId="0" borderId="16" xfId="0" applyNumberFormat="1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36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49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1" fontId="5" fillId="5" borderId="0" xfId="0" applyNumberFormat="1" applyFont="1" applyFill="1" applyBorder="1" applyAlignment="1">
      <alignment horizontal="center" wrapText="1"/>
    </xf>
    <xf numFmtId="171" fontId="53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8" fillId="0" borderId="0" xfId="0" applyFont="1" applyFill="1" applyBorder="1" applyAlignment="1">
      <alignment/>
    </xf>
    <xf numFmtId="0" fontId="44" fillId="6" borderId="0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30" fillId="4" borderId="15" xfId="0" applyFont="1" applyFill="1" applyBorder="1" applyAlignment="1">
      <alignment horizontal="center" wrapText="1"/>
    </xf>
    <xf numFmtId="0" fontId="30" fillId="4" borderId="8" xfId="0" applyFont="1" applyFill="1" applyBorder="1" applyAlignment="1">
      <alignment horizontal="center" wrapText="1"/>
    </xf>
    <xf numFmtId="171" fontId="38" fillId="7" borderId="0" xfId="0" applyNumberFormat="1" applyFont="1" applyFill="1" applyBorder="1" applyAlignment="1">
      <alignment/>
    </xf>
    <xf numFmtId="171" fontId="41" fillId="7" borderId="0" xfId="0" applyNumberFormat="1" applyFont="1" applyFill="1" applyBorder="1" applyAlignment="1">
      <alignment/>
    </xf>
    <xf numFmtId="171" fontId="4" fillId="7" borderId="0" xfId="0" applyNumberFormat="1" applyFont="1" applyFill="1" applyBorder="1" applyAlignment="1">
      <alignment/>
    </xf>
    <xf numFmtId="171" fontId="33" fillId="7" borderId="0" xfId="0" applyNumberFormat="1" applyFont="1" applyFill="1" applyBorder="1" applyAlignment="1">
      <alignment/>
    </xf>
    <xf numFmtId="171" fontId="29" fillId="7" borderId="9" xfId="0" applyNumberFormat="1" applyFont="1" applyFill="1" applyBorder="1" applyAlignment="1">
      <alignment horizontal="center" wrapText="1"/>
    </xf>
    <xf numFmtId="171" fontId="29" fillId="7" borderId="0" xfId="0" applyNumberFormat="1" applyFont="1" applyFill="1" applyBorder="1" applyAlignment="1">
      <alignment horizontal="center"/>
    </xf>
    <xf numFmtId="171" fontId="33" fillId="7" borderId="0" xfId="0" applyNumberFormat="1" applyFont="1" applyFill="1" applyBorder="1" applyAlignment="1">
      <alignment horizontal="center"/>
    </xf>
    <xf numFmtId="171" fontId="33" fillId="7" borderId="0" xfId="0" applyNumberFormat="1" applyFont="1" applyFill="1" applyAlignment="1">
      <alignment/>
    </xf>
    <xf numFmtId="171" fontId="38" fillId="8" borderId="0" xfId="0" applyNumberFormat="1" applyFont="1" applyFill="1" applyBorder="1" applyAlignment="1">
      <alignment/>
    </xf>
    <xf numFmtId="171" fontId="41" fillId="8" borderId="0" xfId="0" applyNumberFormat="1" applyFont="1" applyFill="1" applyBorder="1" applyAlignment="1">
      <alignment/>
    </xf>
    <xf numFmtId="171" fontId="4" fillId="8" borderId="0" xfId="0" applyNumberFormat="1" applyFont="1" applyFill="1" applyBorder="1" applyAlignment="1">
      <alignment/>
    </xf>
    <xf numFmtId="171" fontId="33" fillId="8" borderId="0" xfId="0" applyNumberFormat="1" applyFont="1" applyFill="1" applyBorder="1" applyAlignment="1">
      <alignment/>
    </xf>
    <xf numFmtId="171" fontId="29" fillId="8" borderId="9" xfId="0" applyNumberFormat="1" applyFont="1" applyFill="1" applyBorder="1" applyAlignment="1">
      <alignment horizontal="center" wrapText="1"/>
    </xf>
    <xf numFmtId="171" fontId="29" fillId="8" borderId="0" xfId="0" applyNumberFormat="1" applyFont="1" applyFill="1" applyBorder="1" applyAlignment="1">
      <alignment horizontal="center"/>
    </xf>
    <xf numFmtId="171" fontId="33" fillId="8" borderId="0" xfId="0" applyNumberFormat="1" applyFont="1" applyFill="1" applyBorder="1" applyAlignment="1">
      <alignment horizontal="center"/>
    </xf>
    <xf numFmtId="171" fontId="33" fillId="8" borderId="0" xfId="0" applyNumberFormat="1" applyFont="1" applyFill="1" applyAlignment="1">
      <alignment/>
    </xf>
    <xf numFmtId="171" fontId="29" fillId="8" borderId="9" xfId="0" applyNumberFormat="1" applyFont="1" applyFill="1" applyBorder="1" applyAlignment="1">
      <alignment horizontal="center"/>
    </xf>
    <xf numFmtId="171" fontId="29" fillId="7" borderId="9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7" fillId="4" borderId="18" xfId="0" applyFont="1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0" fontId="0" fillId="4" borderId="20" xfId="0" applyFill="1" applyBorder="1" applyAlignment="1">
      <alignment horizontal="left" wrapText="1"/>
    </xf>
    <xf numFmtId="0" fontId="15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3" fillId="0" borderId="0" xfId="0" applyFont="1" applyFill="1" applyBorder="1" applyAlignment="1">
      <alignment/>
    </xf>
    <xf numFmtId="0" fontId="22" fillId="0" borderId="0" xfId="20" applyFont="1" applyFill="1" applyBorder="1" applyAlignment="1">
      <alignment/>
    </xf>
    <xf numFmtId="0" fontId="0" fillId="0" borderId="0" xfId="0" applyAlignment="1">
      <alignment/>
    </xf>
    <xf numFmtId="0" fontId="15" fillId="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2" fillId="0" borderId="0" xfId="2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30" fillId="0" borderId="12" xfId="0" applyFont="1" applyFill="1" applyBorder="1" applyAlignment="1">
      <alignment horizontal="center" textRotation="90" wrapText="1"/>
    </xf>
    <xf numFmtId="0" fontId="31" fillId="0" borderId="13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104775</xdr:rowOff>
    </xdr:from>
    <xdr:to>
      <xdr:col>8</xdr:col>
      <xdr:colOff>704850</xdr:colOff>
      <xdr:row>33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2400" y="7381875"/>
          <a:ext cx="55054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POSTPONED MATCHES :
NONE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MISSING RESULTS:
NONE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4"/>
  <sheetViews>
    <sheetView showGridLines="0" view="pageBreakPreview" zoomScale="70" zoomScaleNormal="85" zoomScaleSheetLayoutView="70" workbookViewId="0" topLeftCell="A1">
      <selection activeCell="D12" sqref="D12:I12"/>
    </sheetView>
  </sheetViews>
  <sheetFormatPr defaultColWidth="9.140625" defaultRowHeight="19.5" customHeight="1"/>
  <cols>
    <col min="1" max="1" width="17.57421875" style="8" customWidth="1"/>
    <col min="2" max="3" width="5.7109375" style="8" customWidth="1"/>
    <col min="4" max="4" width="17.00390625" style="8" customWidth="1"/>
    <col min="5" max="5" width="10.7109375" style="8" customWidth="1"/>
    <col min="6" max="6" width="17.8515625" style="8" customWidth="1"/>
    <col min="7" max="8" width="5.7109375" style="8" customWidth="1"/>
    <col min="9" max="9" width="17.00390625" style="8" customWidth="1"/>
    <col min="10" max="17" width="9.140625" style="15" customWidth="1"/>
    <col min="18" max="20" width="7.140625" style="8" customWidth="1"/>
    <col min="21" max="21" width="18.421875" style="2" bestFit="1" customWidth="1"/>
    <col min="22" max="22" width="8.28125" style="8" customWidth="1"/>
    <col min="23" max="23" width="8.28125" style="2" customWidth="1"/>
    <col min="24" max="24" width="8.28125" style="8" customWidth="1"/>
    <col min="25" max="25" width="7.8515625" style="2" customWidth="1"/>
    <col min="26" max="26" width="9.140625" style="7" customWidth="1"/>
    <col min="27" max="27" width="9.140625" style="2" customWidth="1"/>
    <col min="28" max="16384" width="9.140625" style="8" customWidth="1"/>
  </cols>
  <sheetData>
    <row r="1" spans="1:27" s="33" customFormat="1" ht="19.5" customHeight="1">
      <c r="A1" s="237" t="s">
        <v>73</v>
      </c>
      <c r="B1" s="238"/>
      <c r="C1" s="238"/>
      <c r="D1" s="238"/>
      <c r="E1" s="238"/>
      <c r="F1" s="238"/>
      <c r="G1" s="238"/>
      <c r="H1" s="238"/>
      <c r="I1" s="238"/>
      <c r="J1" s="34"/>
      <c r="K1" s="34"/>
      <c r="L1" s="34"/>
      <c r="M1" s="34"/>
      <c r="N1" s="34"/>
      <c r="O1" s="34"/>
      <c r="P1" s="34"/>
      <c r="Q1" s="34"/>
      <c r="U1" s="68"/>
      <c r="W1" s="68"/>
      <c r="Y1" s="68"/>
      <c r="AA1" s="68"/>
    </row>
    <row r="3" spans="1:9" ht="19.5" customHeight="1">
      <c r="A3" s="237" t="s">
        <v>34</v>
      </c>
      <c r="B3" s="237"/>
      <c r="C3" s="237"/>
      <c r="D3" s="237"/>
      <c r="E3" s="237"/>
      <c r="F3" s="237"/>
      <c r="G3" s="237"/>
      <c r="H3" s="237"/>
      <c r="I3" s="237"/>
    </row>
    <row r="4" spans="1:9" ht="19.5" customHeight="1">
      <c r="A4" s="237" t="s">
        <v>81</v>
      </c>
      <c r="B4" s="237"/>
      <c r="C4" s="237"/>
      <c r="D4" s="237"/>
      <c r="E4" s="237"/>
      <c r="F4" s="237"/>
      <c r="G4" s="237"/>
      <c r="H4" s="237"/>
      <c r="I4" s="237"/>
    </row>
    <row r="5" spans="21:27" s="16" customFormat="1" ht="19.5" customHeight="1">
      <c r="U5" s="69"/>
      <c r="W5" s="69"/>
      <c r="Y5" s="69"/>
      <c r="AA5" s="69"/>
    </row>
    <row r="6" spans="1:27" s="16" customFormat="1" ht="19.5" customHeight="1">
      <c r="A6" s="239" t="s">
        <v>53</v>
      </c>
      <c r="B6" s="239"/>
      <c r="C6" s="239"/>
      <c r="D6" s="239"/>
      <c r="E6" s="239"/>
      <c r="F6" s="239"/>
      <c r="G6" s="239"/>
      <c r="H6" s="239"/>
      <c r="I6" s="239"/>
      <c r="U6" s="69"/>
      <c r="W6" s="69"/>
      <c r="Y6" s="69"/>
      <c r="AA6" s="69"/>
    </row>
    <row r="7" spans="1:27" s="16" customFormat="1" ht="19.5" customHeight="1">
      <c r="A7" s="50" t="s">
        <v>54</v>
      </c>
      <c r="B7" s="50"/>
      <c r="C7" s="50"/>
      <c r="D7" s="50"/>
      <c r="E7" s="50"/>
      <c r="F7" s="50"/>
      <c r="G7" s="50"/>
      <c r="H7" s="50"/>
      <c r="I7" s="50"/>
      <c r="U7" s="69"/>
      <c r="W7" s="69"/>
      <c r="Y7" s="69"/>
      <c r="AA7" s="69"/>
    </row>
    <row r="8" spans="1:27" s="24" customFormat="1" ht="19.5" customHeight="1">
      <c r="A8" s="50" t="s">
        <v>55</v>
      </c>
      <c r="B8" s="50"/>
      <c r="C8" s="50"/>
      <c r="D8" s="50"/>
      <c r="E8" s="50"/>
      <c r="F8" s="50"/>
      <c r="G8" s="50"/>
      <c r="H8" s="50"/>
      <c r="I8" s="50"/>
      <c r="J8" s="16"/>
      <c r="K8" s="16"/>
      <c r="L8" s="16"/>
      <c r="M8" s="16"/>
      <c r="N8" s="16"/>
      <c r="O8" s="16"/>
      <c r="P8" s="16"/>
      <c r="Q8" s="16"/>
      <c r="U8" s="70"/>
      <c r="W8" s="70"/>
      <c r="Y8" s="70"/>
      <c r="AA8" s="70"/>
    </row>
    <row r="9" spans="1:27" s="24" customFormat="1" ht="19.5" customHeight="1">
      <c r="A9" s="50" t="s">
        <v>74</v>
      </c>
      <c r="B9" s="50"/>
      <c r="C9" s="50"/>
      <c r="D9" s="50"/>
      <c r="E9" s="50"/>
      <c r="F9" s="50"/>
      <c r="G9" s="50"/>
      <c r="H9" s="50"/>
      <c r="I9" s="50"/>
      <c r="J9" s="16"/>
      <c r="K9" s="16"/>
      <c r="L9" s="16"/>
      <c r="M9" s="16"/>
      <c r="N9" s="16"/>
      <c r="O9" s="16"/>
      <c r="P9" s="16"/>
      <c r="Q9" s="16"/>
      <c r="U9" s="70"/>
      <c r="W9" s="70"/>
      <c r="Y9" s="70"/>
      <c r="AA9" s="70"/>
    </row>
    <row r="10" spans="1:27" s="24" customFormat="1" ht="19.5" customHeight="1">
      <c r="A10" s="50" t="s">
        <v>75</v>
      </c>
      <c r="B10" s="50"/>
      <c r="C10" s="50"/>
      <c r="D10" s="50"/>
      <c r="E10" s="50"/>
      <c r="F10" s="50"/>
      <c r="G10" s="50"/>
      <c r="H10" s="50"/>
      <c r="I10" s="50"/>
      <c r="J10" s="16"/>
      <c r="K10" s="16"/>
      <c r="L10" s="16"/>
      <c r="M10" s="16"/>
      <c r="N10" s="16"/>
      <c r="O10" s="16"/>
      <c r="P10" s="16"/>
      <c r="Q10" s="16"/>
      <c r="U10" s="70"/>
      <c r="W10" s="70"/>
      <c r="Y10" s="70"/>
      <c r="AA10" s="70"/>
    </row>
    <row r="11" spans="10:27" s="24" customFormat="1" ht="19.5" customHeight="1">
      <c r="J11" s="16"/>
      <c r="K11" s="16"/>
      <c r="L11" s="16"/>
      <c r="M11" s="16"/>
      <c r="N11" s="16"/>
      <c r="O11" s="16"/>
      <c r="P11" s="16"/>
      <c r="Q11" s="16"/>
      <c r="U11" s="70"/>
      <c r="W11" s="70"/>
      <c r="Y11" s="70"/>
      <c r="AA11" s="70"/>
    </row>
    <row r="12" spans="1:27" s="24" customFormat="1" ht="19.5" customHeight="1">
      <c r="A12" s="24" t="s">
        <v>27</v>
      </c>
      <c r="D12" s="240"/>
      <c r="E12" s="241"/>
      <c r="F12" s="241"/>
      <c r="G12" s="241"/>
      <c r="H12" s="241"/>
      <c r="I12" s="241"/>
      <c r="J12" s="16"/>
      <c r="K12" s="16"/>
      <c r="L12" s="16"/>
      <c r="M12" s="16"/>
      <c r="N12" s="16"/>
      <c r="O12" s="16"/>
      <c r="P12" s="16"/>
      <c r="Q12" s="16"/>
      <c r="U12" s="70"/>
      <c r="W12" s="70"/>
      <c r="Y12" s="70"/>
      <c r="AA12" s="70"/>
    </row>
    <row r="13" spans="10:27" s="24" customFormat="1" ht="19.5" customHeight="1">
      <c r="J13" s="16"/>
      <c r="K13" s="16"/>
      <c r="L13" s="16"/>
      <c r="M13" s="16"/>
      <c r="N13" s="16"/>
      <c r="O13" s="16"/>
      <c r="P13" s="16"/>
      <c r="Q13" s="16"/>
      <c r="U13" s="70"/>
      <c r="W13" s="70"/>
      <c r="Y13" s="70"/>
      <c r="AA13" s="70"/>
    </row>
    <row r="14" spans="2:27" s="24" customFormat="1" ht="19.5" customHeight="1">
      <c r="B14" s="89" t="s">
        <v>35</v>
      </c>
      <c r="C14" s="89"/>
      <c r="D14" s="89"/>
      <c r="E14" s="89"/>
      <c r="F14" s="89"/>
      <c r="G14" s="89"/>
      <c r="J14" s="16"/>
      <c r="K14" s="16"/>
      <c r="L14" s="16"/>
      <c r="M14" s="16"/>
      <c r="N14" s="16"/>
      <c r="O14" s="16"/>
      <c r="P14" s="16"/>
      <c r="Q14" s="16"/>
      <c r="U14" s="70"/>
      <c r="W14" s="70"/>
      <c r="Y14" s="70"/>
      <c r="AA14" s="70"/>
    </row>
    <row r="15" spans="10:27" s="24" customFormat="1" ht="19.5" customHeight="1">
      <c r="J15" s="16"/>
      <c r="K15" s="16"/>
      <c r="L15" s="16"/>
      <c r="M15" s="16"/>
      <c r="N15" s="16"/>
      <c r="O15" s="16"/>
      <c r="P15" s="16"/>
      <c r="Q15" s="16"/>
      <c r="U15" s="70"/>
      <c r="W15" s="70"/>
      <c r="Y15" s="70"/>
      <c r="AA15" s="70"/>
    </row>
    <row r="16" spans="1:9" ht="19.5" customHeight="1">
      <c r="A16" s="230" t="s">
        <v>57</v>
      </c>
      <c r="B16" s="230"/>
      <c r="C16" s="230"/>
      <c r="D16" s="230"/>
      <c r="E16" s="36"/>
      <c r="F16" s="231" t="s">
        <v>38</v>
      </c>
      <c r="G16" s="232"/>
      <c r="H16" s="232"/>
      <c r="I16" s="233"/>
    </row>
    <row r="17" spans="1:9" ht="19.5" customHeight="1">
      <c r="A17" s="91" t="s">
        <v>3</v>
      </c>
      <c r="B17" s="90">
        <v>2</v>
      </c>
      <c r="C17" s="90">
        <v>4</v>
      </c>
      <c r="D17" s="92" t="s">
        <v>0</v>
      </c>
      <c r="E17" s="37"/>
      <c r="F17" s="91" t="s">
        <v>0</v>
      </c>
      <c r="G17" s="90">
        <v>3</v>
      </c>
      <c r="H17" s="90">
        <v>3</v>
      </c>
      <c r="I17" s="92" t="s">
        <v>1</v>
      </c>
    </row>
    <row r="18" spans="1:9" ht="19.5" customHeight="1">
      <c r="A18" s="91" t="s">
        <v>1</v>
      </c>
      <c r="B18" s="90">
        <v>5</v>
      </c>
      <c r="C18" s="90">
        <v>1</v>
      </c>
      <c r="D18" s="92" t="s">
        <v>16</v>
      </c>
      <c r="E18" s="37"/>
      <c r="F18" s="91" t="s">
        <v>16</v>
      </c>
      <c r="G18" s="90">
        <v>4</v>
      </c>
      <c r="H18" s="90">
        <v>2</v>
      </c>
      <c r="I18" s="92" t="s">
        <v>17</v>
      </c>
    </row>
    <row r="19" spans="1:9" ht="19.5" customHeight="1">
      <c r="A19" s="91" t="s">
        <v>17</v>
      </c>
      <c r="B19" s="90">
        <v>3</v>
      </c>
      <c r="C19" s="90">
        <v>3</v>
      </c>
      <c r="D19" s="92" t="s">
        <v>4</v>
      </c>
      <c r="E19" s="37"/>
      <c r="F19" s="91" t="s">
        <v>4</v>
      </c>
      <c r="G19" s="90">
        <v>5</v>
      </c>
      <c r="H19" s="90">
        <v>1</v>
      </c>
      <c r="I19" s="92" t="s">
        <v>40</v>
      </c>
    </row>
    <row r="20" spans="1:9" ht="19.5" customHeight="1">
      <c r="A20" s="91" t="s">
        <v>40</v>
      </c>
      <c r="B20" s="90">
        <v>3</v>
      </c>
      <c r="C20" s="90">
        <v>3</v>
      </c>
      <c r="D20" s="92" t="s">
        <v>41</v>
      </c>
      <c r="E20" s="37"/>
      <c r="F20" s="91" t="s">
        <v>41</v>
      </c>
      <c r="G20" s="90">
        <v>3</v>
      </c>
      <c r="H20" s="90">
        <v>3</v>
      </c>
      <c r="I20" s="92" t="s">
        <v>18</v>
      </c>
    </row>
    <row r="21" spans="1:9" ht="19.5" customHeight="1">
      <c r="A21" s="91" t="s">
        <v>2</v>
      </c>
      <c r="B21" s="90">
        <v>2</v>
      </c>
      <c r="C21" s="90">
        <v>4</v>
      </c>
      <c r="D21" s="92" t="s">
        <v>42</v>
      </c>
      <c r="E21" s="37"/>
      <c r="F21" s="91" t="s">
        <v>2</v>
      </c>
      <c r="G21" s="90">
        <v>1</v>
      </c>
      <c r="H21" s="90">
        <v>5</v>
      </c>
      <c r="I21" s="92" t="s">
        <v>5</v>
      </c>
    </row>
    <row r="22" spans="1:9" ht="19.5" customHeight="1">
      <c r="A22" s="91" t="s">
        <v>43</v>
      </c>
      <c r="B22" s="90">
        <v>1</v>
      </c>
      <c r="C22" s="90">
        <v>5</v>
      </c>
      <c r="D22" s="92" t="s">
        <v>5</v>
      </c>
      <c r="E22" s="37"/>
      <c r="F22" s="91" t="s">
        <v>42</v>
      </c>
      <c r="G22" s="90">
        <v>6</v>
      </c>
      <c r="H22" s="90">
        <v>0</v>
      </c>
      <c r="I22" s="92" t="s">
        <v>43</v>
      </c>
    </row>
    <row r="23" spans="1:9" ht="19.5" customHeight="1">
      <c r="A23" s="91" t="s">
        <v>6</v>
      </c>
      <c r="B23" s="90">
        <v>2</v>
      </c>
      <c r="C23" s="90">
        <v>4</v>
      </c>
      <c r="D23" s="92" t="s">
        <v>18</v>
      </c>
      <c r="E23" s="37"/>
      <c r="F23" s="91" t="s">
        <v>6</v>
      </c>
      <c r="G23" s="90">
        <v>5</v>
      </c>
      <c r="H23" s="90">
        <v>1</v>
      </c>
      <c r="I23" s="92" t="s">
        <v>3</v>
      </c>
    </row>
    <row r="24" spans="1:9" ht="19.5" customHeight="1">
      <c r="A24" s="93" t="s">
        <v>7</v>
      </c>
      <c r="B24" s="234" t="s">
        <v>87</v>
      </c>
      <c r="C24" s="235"/>
      <c r="D24" s="236"/>
      <c r="E24" s="35"/>
      <c r="F24" s="93" t="s">
        <v>7</v>
      </c>
      <c r="G24" s="234" t="s">
        <v>87</v>
      </c>
      <c r="H24" s="235"/>
      <c r="I24" s="236"/>
    </row>
    <row r="25" spans="1:9" ht="19.5" customHeight="1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9.5" customHeight="1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9.5" customHeight="1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19.5" customHeight="1">
      <c r="A28" s="230" t="s">
        <v>44</v>
      </c>
      <c r="B28" s="230"/>
      <c r="C28" s="230"/>
      <c r="D28" s="230"/>
      <c r="E28" s="36"/>
      <c r="F28" s="231" t="s">
        <v>45</v>
      </c>
      <c r="G28" s="232"/>
      <c r="H28" s="232"/>
      <c r="I28" s="233"/>
    </row>
    <row r="29" spans="1:9" ht="19.5" customHeight="1">
      <c r="A29" s="91" t="s">
        <v>3</v>
      </c>
      <c r="B29" s="90">
        <v>2</v>
      </c>
      <c r="C29" s="90">
        <v>4</v>
      </c>
      <c r="D29" s="92" t="s">
        <v>1</v>
      </c>
      <c r="E29" s="37"/>
      <c r="F29" s="91" t="s">
        <v>3</v>
      </c>
      <c r="G29" s="90">
        <v>3</v>
      </c>
      <c r="H29" s="90">
        <v>3</v>
      </c>
      <c r="I29" s="92" t="s">
        <v>16</v>
      </c>
    </row>
    <row r="30" spans="1:9" ht="19.5" customHeight="1">
      <c r="A30" s="91" t="s">
        <v>16</v>
      </c>
      <c r="B30" s="90">
        <v>2</v>
      </c>
      <c r="C30" s="90">
        <v>4</v>
      </c>
      <c r="D30" s="92" t="s">
        <v>0</v>
      </c>
      <c r="E30" s="37"/>
      <c r="F30" s="91" t="s">
        <v>1</v>
      </c>
      <c r="G30" s="90">
        <v>4</v>
      </c>
      <c r="H30" s="90">
        <v>2</v>
      </c>
      <c r="I30" s="92" t="s">
        <v>4</v>
      </c>
    </row>
    <row r="31" spans="1:9" ht="19.5" customHeight="1">
      <c r="A31" s="91" t="s">
        <v>4</v>
      </c>
      <c r="B31" s="90">
        <v>3</v>
      </c>
      <c r="C31" s="90">
        <v>3</v>
      </c>
      <c r="D31" s="92" t="s">
        <v>41</v>
      </c>
      <c r="E31" s="37"/>
      <c r="F31" s="91" t="s">
        <v>17</v>
      </c>
      <c r="G31" s="90">
        <v>4</v>
      </c>
      <c r="H31" s="90">
        <v>2</v>
      </c>
      <c r="I31" s="92" t="s">
        <v>0</v>
      </c>
    </row>
    <row r="32" spans="1:9" ht="19.5" customHeight="1">
      <c r="A32" s="91" t="s">
        <v>40</v>
      </c>
      <c r="B32" s="90">
        <v>5</v>
      </c>
      <c r="C32" s="90">
        <v>1</v>
      </c>
      <c r="D32" s="92" t="s">
        <v>17</v>
      </c>
      <c r="E32" s="37"/>
      <c r="F32" s="91" t="s">
        <v>41</v>
      </c>
      <c r="G32" s="90">
        <v>2</v>
      </c>
      <c r="H32" s="90">
        <v>4</v>
      </c>
      <c r="I32" s="92" t="s">
        <v>2</v>
      </c>
    </row>
    <row r="33" spans="1:9" ht="19.5" customHeight="1">
      <c r="A33" s="91" t="s">
        <v>18</v>
      </c>
      <c r="B33" s="90">
        <v>3</v>
      </c>
      <c r="C33" s="90">
        <v>3</v>
      </c>
      <c r="D33" s="92" t="s">
        <v>2</v>
      </c>
      <c r="E33" s="37"/>
      <c r="F33" s="91" t="s">
        <v>18</v>
      </c>
      <c r="G33" s="90">
        <v>3</v>
      </c>
      <c r="H33" s="90">
        <v>3</v>
      </c>
      <c r="I33" s="92" t="s">
        <v>43</v>
      </c>
    </row>
    <row r="34" spans="1:9" ht="19.5" customHeight="1">
      <c r="A34" s="91" t="s">
        <v>43</v>
      </c>
      <c r="B34" s="90">
        <v>2</v>
      </c>
      <c r="C34" s="90">
        <v>4</v>
      </c>
      <c r="D34" s="92" t="s">
        <v>6</v>
      </c>
      <c r="E34" s="37"/>
      <c r="F34" s="91" t="s">
        <v>42</v>
      </c>
      <c r="G34" s="90">
        <v>4</v>
      </c>
      <c r="H34" s="90">
        <v>2</v>
      </c>
      <c r="I34" s="92" t="s">
        <v>6</v>
      </c>
    </row>
    <row r="35" spans="1:9" ht="19.5" customHeight="1">
      <c r="A35" s="91" t="s">
        <v>5</v>
      </c>
      <c r="B35" s="90">
        <v>2</v>
      </c>
      <c r="C35" s="90">
        <v>4</v>
      </c>
      <c r="D35" s="92" t="s">
        <v>42</v>
      </c>
      <c r="E35" s="37"/>
      <c r="F35" s="91" t="s">
        <v>5</v>
      </c>
      <c r="G35" s="90">
        <v>4</v>
      </c>
      <c r="H35" s="90">
        <v>2</v>
      </c>
      <c r="I35" s="92" t="s">
        <v>40</v>
      </c>
    </row>
    <row r="36" spans="1:9" ht="19.5" customHeight="1">
      <c r="A36" s="93" t="s">
        <v>7</v>
      </c>
      <c r="B36" s="234" t="s">
        <v>242</v>
      </c>
      <c r="C36" s="235"/>
      <c r="D36" s="236"/>
      <c r="E36" s="35"/>
      <c r="F36" s="93" t="s">
        <v>7</v>
      </c>
      <c r="G36" s="234"/>
      <c r="H36" s="235"/>
      <c r="I36" s="236"/>
    </row>
    <row r="37" spans="1:9" ht="19.5" customHeight="1">
      <c r="A37" s="35"/>
      <c r="B37" s="35"/>
      <c r="C37" s="35"/>
      <c r="D37" s="35"/>
      <c r="E37" s="35"/>
      <c r="F37" s="35"/>
      <c r="G37" s="35"/>
      <c r="H37" s="35"/>
      <c r="I37" s="35"/>
    </row>
    <row r="38" spans="1:9" ht="19.5" customHeight="1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9.5" customHeight="1">
      <c r="A39" s="35"/>
      <c r="B39" s="35"/>
      <c r="C39" s="35"/>
      <c r="D39" s="35"/>
      <c r="E39" s="35"/>
      <c r="F39" s="35"/>
      <c r="G39" s="35"/>
      <c r="H39" s="35"/>
      <c r="I39" s="35"/>
    </row>
    <row r="40" spans="1:9" ht="19.5" customHeight="1">
      <c r="A40" s="230" t="s">
        <v>46</v>
      </c>
      <c r="B40" s="230"/>
      <c r="C40" s="230"/>
      <c r="D40" s="230"/>
      <c r="E40" s="36"/>
      <c r="F40" s="231" t="s">
        <v>47</v>
      </c>
      <c r="G40" s="232"/>
      <c r="H40" s="232"/>
      <c r="I40" s="233"/>
    </row>
    <row r="41" spans="1:9" ht="19.5" customHeight="1">
      <c r="A41" s="91" t="s">
        <v>0</v>
      </c>
      <c r="B41" s="90">
        <v>4</v>
      </c>
      <c r="C41" s="90">
        <v>2</v>
      </c>
      <c r="D41" s="92" t="s">
        <v>6</v>
      </c>
      <c r="E41" s="37"/>
      <c r="F41" s="91" t="s">
        <v>3</v>
      </c>
      <c r="G41" s="90">
        <v>4</v>
      </c>
      <c r="H41" s="90">
        <v>2</v>
      </c>
      <c r="I41" s="92" t="s">
        <v>4</v>
      </c>
    </row>
    <row r="42" spans="1:9" ht="19.5" customHeight="1">
      <c r="A42" s="91" t="s">
        <v>1</v>
      </c>
      <c r="B42" s="90">
        <v>3</v>
      </c>
      <c r="C42" s="90">
        <v>3</v>
      </c>
      <c r="D42" s="92" t="s">
        <v>40</v>
      </c>
      <c r="E42" s="37"/>
      <c r="F42" s="91" t="s">
        <v>1</v>
      </c>
      <c r="G42" s="90">
        <v>4</v>
      </c>
      <c r="H42" s="90">
        <v>2</v>
      </c>
      <c r="I42" s="92" t="s">
        <v>6</v>
      </c>
    </row>
    <row r="43" spans="1:9" ht="19.5" customHeight="1">
      <c r="A43" s="91" t="s">
        <v>17</v>
      </c>
      <c r="B43" s="90">
        <v>3</v>
      </c>
      <c r="C43" s="90">
        <v>3</v>
      </c>
      <c r="D43" s="92" t="s">
        <v>3</v>
      </c>
      <c r="E43" s="37"/>
      <c r="F43" s="91" t="s">
        <v>17</v>
      </c>
      <c r="G43" s="90">
        <v>2</v>
      </c>
      <c r="H43" s="90">
        <v>4</v>
      </c>
      <c r="I43" s="92" t="s">
        <v>42</v>
      </c>
    </row>
    <row r="44" spans="1:9" ht="19.5" customHeight="1">
      <c r="A44" s="91" t="s">
        <v>41</v>
      </c>
      <c r="B44" s="90">
        <v>3</v>
      </c>
      <c r="C44" s="90">
        <v>3</v>
      </c>
      <c r="D44" s="92" t="s">
        <v>16</v>
      </c>
      <c r="E44" s="37"/>
      <c r="F44" s="91" t="s">
        <v>40</v>
      </c>
      <c r="G44" s="90">
        <v>3</v>
      </c>
      <c r="H44" s="90">
        <v>3</v>
      </c>
      <c r="I44" s="92" t="s">
        <v>0</v>
      </c>
    </row>
    <row r="45" spans="1:9" ht="19.5" customHeight="1">
      <c r="A45" s="91" t="s">
        <v>18</v>
      </c>
      <c r="B45" s="90">
        <v>1</v>
      </c>
      <c r="C45" s="90">
        <v>5</v>
      </c>
      <c r="D45" s="92" t="s">
        <v>42</v>
      </c>
      <c r="E45" s="37"/>
      <c r="F45" s="91" t="s">
        <v>2</v>
      </c>
      <c r="G45" s="90">
        <v>2</v>
      </c>
      <c r="H45" s="90">
        <v>4</v>
      </c>
      <c r="I45" s="92" t="s">
        <v>16</v>
      </c>
    </row>
    <row r="46" spans="1:9" ht="19.5" customHeight="1">
      <c r="A46" s="91" t="s">
        <v>43</v>
      </c>
      <c r="B46" s="90">
        <v>4</v>
      </c>
      <c r="C46" s="90">
        <v>2</v>
      </c>
      <c r="D46" s="92" t="s">
        <v>2</v>
      </c>
      <c r="E46" s="37"/>
      <c r="F46" s="91" t="s">
        <v>43</v>
      </c>
      <c r="G46" s="90">
        <v>4</v>
      </c>
      <c r="H46" s="90">
        <v>2</v>
      </c>
      <c r="I46" s="92" t="s">
        <v>41</v>
      </c>
    </row>
    <row r="47" spans="1:9" ht="19.5" customHeight="1">
      <c r="A47" s="91" t="s">
        <v>5</v>
      </c>
      <c r="B47" s="90">
        <v>4</v>
      </c>
      <c r="C47" s="90">
        <v>2</v>
      </c>
      <c r="D47" s="92" t="s">
        <v>4</v>
      </c>
      <c r="E47" s="37"/>
      <c r="F47" s="91" t="s">
        <v>5</v>
      </c>
      <c r="G47" s="90">
        <v>4</v>
      </c>
      <c r="H47" s="90">
        <v>2</v>
      </c>
      <c r="I47" s="92" t="s">
        <v>18</v>
      </c>
    </row>
    <row r="48" spans="1:9" ht="19.5" customHeight="1">
      <c r="A48" s="93" t="s">
        <v>7</v>
      </c>
      <c r="B48" s="234"/>
      <c r="C48" s="235"/>
      <c r="D48" s="236"/>
      <c r="E48" s="35"/>
      <c r="F48" s="93" t="s">
        <v>7</v>
      </c>
      <c r="G48" s="234"/>
      <c r="H48" s="235"/>
      <c r="I48" s="236"/>
    </row>
    <row r="49" spans="1:9" ht="19.5" customHeight="1">
      <c r="A49" s="35"/>
      <c r="B49" s="35"/>
      <c r="C49" s="38"/>
      <c r="D49" s="38"/>
      <c r="E49" s="35"/>
      <c r="F49" s="35"/>
      <c r="G49" s="35"/>
      <c r="H49" s="38"/>
      <c r="I49" s="38"/>
    </row>
    <row r="50" spans="1:9" ht="19.5" customHeight="1">
      <c r="A50" s="35"/>
      <c r="B50" s="35"/>
      <c r="C50" s="38"/>
      <c r="D50" s="38"/>
      <c r="E50" s="35"/>
      <c r="F50" s="35"/>
      <c r="G50" s="35"/>
      <c r="H50" s="38"/>
      <c r="I50" s="38"/>
    </row>
    <row r="51" spans="1:9" ht="19.5" customHeight="1">
      <c r="A51" s="35"/>
      <c r="B51" s="35"/>
      <c r="C51" s="38"/>
      <c r="D51" s="38"/>
      <c r="E51" s="35"/>
      <c r="F51" s="35"/>
      <c r="G51" s="35"/>
      <c r="H51" s="38"/>
      <c r="I51" s="38"/>
    </row>
    <row r="52" spans="1:9" ht="19.5" customHeight="1">
      <c r="A52" s="230" t="s">
        <v>48</v>
      </c>
      <c r="B52" s="230"/>
      <c r="C52" s="230"/>
      <c r="D52" s="230"/>
      <c r="E52" s="36"/>
      <c r="F52" s="231" t="s">
        <v>49</v>
      </c>
      <c r="G52" s="232"/>
      <c r="H52" s="232"/>
      <c r="I52" s="233"/>
    </row>
    <row r="53" spans="1:9" ht="19.5" customHeight="1">
      <c r="A53" s="91" t="s">
        <v>0</v>
      </c>
      <c r="B53" s="90">
        <v>6</v>
      </c>
      <c r="C53" s="90">
        <v>0</v>
      </c>
      <c r="D53" s="92" t="s">
        <v>41</v>
      </c>
      <c r="E53" s="37"/>
      <c r="F53" s="91" t="s">
        <v>3</v>
      </c>
      <c r="G53" s="90">
        <v>3</v>
      </c>
      <c r="H53" s="90">
        <v>3</v>
      </c>
      <c r="I53" s="92" t="s">
        <v>41</v>
      </c>
    </row>
    <row r="54" spans="1:9" ht="19.5" customHeight="1">
      <c r="A54" s="91" t="s">
        <v>1</v>
      </c>
      <c r="B54" s="90">
        <v>4</v>
      </c>
      <c r="C54" s="90">
        <v>2</v>
      </c>
      <c r="D54" s="92" t="s">
        <v>5</v>
      </c>
      <c r="E54" s="37"/>
      <c r="F54" s="91" t="s">
        <v>16</v>
      </c>
      <c r="G54" s="90">
        <v>5</v>
      </c>
      <c r="H54" s="90">
        <v>1</v>
      </c>
      <c r="I54" s="92" t="s">
        <v>43</v>
      </c>
    </row>
    <row r="55" spans="1:9" ht="19.5" customHeight="1">
      <c r="A55" s="91" t="s">
        <v>16</v>
      </c>
      <c r="B55" s="90">
        <v>1</v>
      </c>
      <c r="C55" s="90">
        <v>5</v>
      </c>
      <c r="D55" s="92" t="s">
        <v>18</v>
      </c>
      <c r="E55" s="37"/>
      <c r="F55" s="91" t="s">
        <v>4</v>
      </c>
      <c r="G55" s="90">
        <v>2</v>
      </c>
      <c r="H55" s="90">
        <v>4</v>
      </c>
      <c r="I55" s="92" t="s">
        <v>6</v>
      </c>
    </row>
    <row r="56" spans="1:9" ht="19.5" customHeight="1">
      <c r="A56" s="91" t="s">
        <v>4</v>
      </c>
      <c r="B56" s="90">
        <v>1</v>
      </c>
      <c r="C56" s="90">
        <v>5</v>
      </c>
      <c r="D56" s="92" t="s">
        <v>42</v>
      </c>
      <c r="E56" s="37"/>
      <c r="F56" s="91" t="s">
        <v>40</v>
      </c>
      <c r="G56" s="90">
        <v>4</v>
      </c>
      <c r="H56" s="90">
        <v>2</v>
      </c>
      <c r="I56" s="92" t="s">
        <v>2</v>
      </c>
    </row>
    <row r="57" spans="1:9" ht="19.5" customHeight="1">
      <c r="A57" s="91" t="s">
        <v>40</v>
      </c>
      <c r="B57" s="90">
        <v>3</v>
      </c>
      <c r="C57" s="90">
        <v>3</v>
      </c>
      <c r="D57" s="92" t="s">
        <v>3</v>
      </c>
      <c r="E57" s="37"/>
      <c r="F57" s="91" t="s">
        <v>18</v>
      </c>
      <c r="G57" s="90">
        <v>0</v>
      </c>
      <c r="H57" s="90">
        <v>6</v>
      </c>
      <c r="I57" s="92" t="s">
        <v>0</v>
      </c>
    </row>
    <row r="58" spans="1:9" ht="19.5" customHeight="1">
      <c r="A58" s="91" t="s">
        <v>43</v>
      </c>
      <c r="B58" s="90">
        <v>5</v>
      </c>
      <c r="C58" s="90">
        <v>1</v>
      </c>
      <c r="D58" s="92" t="s">
        <v>17</v>
      </c>
      <c r="E58" s="37"/>
      <c r="F58" s="91" t="s">
        <v>42</v>
      </c>
      <c r="G58" s="90">
        <v>6</v>
      </c>
      <c r="H58" s="90">
        <v>0</v>
      </c>
      <c r="I58" s="92" t="s">
        <v>1</v>
      </c>
    </row>
    <row r="59" spans="1:9" ht="19.5" customHeight="1">
      <c r="A59" s="91" t="s">
        <v>6</v>
      </c>
      <c r="B59" s="90">
        <v>4</v>
      </c>
      <c r="C59" s="90">
        <v>2</v>
      </c>
      <c r="D59" s="92" t="s">
        <v>2</v>
      </c>
      <c r="E59" s="37"/>
      <c r="F59" s="91" t="s">
        <v>5</v>
      </c>
      <c r="G59" s="90">
        <v>5</v>
      </c>
      <c r="H59" s="90">
        <v>1</v>
      </c>
      <c r="I59" s="92" t="s">
        <v>17</v>
      </c>
    </row>
    <row r="60" spans="1:9" ht="19.5" customHeight="1">
      <c r="A60" s="93" t="s">
        <v>7</v>
      </c>
      <c r="B60" s="234" t="s">
        <v>251</v>
      </c>
      <c r="C60" s="235"/>
      <c r="D60" s="236"/>
      <c r="E60" s="35"/>
      <c r="F60" s="93" t="s">
        <v>7</v>
      </c>
      <c r="G60" s="234" t="s">
        <v>250</v>
      </c>
      <c r="H60" s="235"/>
      <c r="I60" s="236"/>
    </row>
    <row r="61" spans="1:9" ht="19.5" customHeight="1">
      <c r="A61" s="35"/>
      <c r="B61" s="35"/>
      <c r="C61" s="35"/>
      <c r="D61" s="35"/>
      <c r="E61" s="35"/>
      <c r="F61" s="35"/>
      <c r="G61" s="35"/>
      <c r="H61" s="35"/>
      <c r="I61" s="35"/>
    </row>
    <row r="62" spans="1:9" ht="19.5" customHeight="1">
      <c r="A62" s="35"/>
      <c r="B62" s="35"/>
      <c r="C62" s="35"/>
      <c r="D62" s="35"/>
      <c r="E62" s="35"/>
      <c r="F62" s="35"/>
      <c r="G62" s="35"/>
      <c r="H62" s="35"/>
      <c r="I62" s="35"/>
    </row>
    <row r="63" spans="1:9" ht="19.5" customHeight="1">
      <c r="A63" s="35"/>
      <c r="B63" s="35"/>
      <c r="C63" s="35"/>
      <c r="D63" s="35"/>
      <c r="E63" s="35"/>
      <c r="F63" s="35"/>
      <c r="G63" s="35"/>
      <c r="H63" s="35"/>
      <c r="I63" s="35"/>
    </row>
    <row r="64" spans="1:9" ht="19.5" customHeight="1">
      <c r="A64" s="230" t="s">
        <v>50</v>
      </c>
      <c r="B64" s="230"/>
      <c r="C64" s="230"/>
      <c r="D64" s="230"/>
      <c r="E64" s="36"/>
      <c r="F64" s="231" t="s">
        <v>51</v>
      </c>
      <c r="G64" s="232"/>
      <c r="H64" s="232"/>
      <c r="I64" s="233"/>
    </row>
    <row r="65" spans="1:9" ht="19.5" customHeight="1">
      <c r="A65" s="91" t="s">
        <v>3</v>
      </c>
      <c r="B65" s="90">
        <v>2</v>
      </c>
      <c r="C65" s="90">
        <v>4</v>
      </c>
      <c r="D65" s="92" t="s">
        <v>5</v>
      </c>
      <c r="E65" s="37"/>
      <c r="F65" s="91" t="s">
        <v>3</v>
      </c>
      <c r="G65" s="90">
        <v>4</v>
      </c>
      <c r="H65" s="90">
        <v>2</v>
      </c>
      <c r="I65" s="92" t="s">
        <v>2</v>
      </c>
    </row>
    <row r="66" spans="1:9" ht="19.5" customHeight="1">
      <c r="A66" s="91" t="s">
        <v>17</v>
      </c>
      <c r="B66" s="90">
        <v>5</v>
      </c>
      <c r="C66" s="90">
        <v>1</v>
      </c>
      <c r="D66" s="92" t="s">
        <v>18</v>
      </c>
      <c r="E66" s="37"/>
      <c r="F66" s="91" t="s">
        <v>1</v>
      </c>
      <c r="G66" s="90">
        <v>6</v>
      </c>
      <c r="H66" s="90">
        <v>0</v>
      </c>
      <c r="I66" s="92" t="s">
        <v>17</v>
      </c>
    </row>
    <row r="67" spans="1:9" ht="19.5" customHeight="1">
      <c r="A67" s="91" t="s">
        <v>4</v>
      </c>
      <c r="B67" s="90">
        <v>2</v>
      </c>
      <c r="C67" s="90">
        <v>4</v>
      </c>
      <c r="D67" s="92" t="s">
        <v>43</v>
      </c>
      <c r="E67" s="37"/>
      <c r="F67" s="91" t="s">
        <v>16</v>
      </c>
      <c r="G67" s="90">
        <v>2</v>
      </c>
      <c r="H67" s="90">
        <v>4</v>
      </c>
      <c r="I67" s="92" t="s">
        <v>6</v>
      </c>
    </row>
    <row r="68" spans="1:9" ht="19.5" customHeight="1">
      <c r="A68" s="91" t="s">
        <v>41</v>
      </c>
      <c r="B68" s="90">
        <v>4</v>
      </c>
      <c r="C68" s="90">
        <v>2</v>
      </c>
      <c r="D68" s="92" t="s">
        <v>1</v>
      </c>
      <c r="E68" s="37"/>
      <c r="F68" s="91" t="s">
        <v>40</v>
      </c>
      <c r="G68" s="90">
        <v>1</v>
      </c>
      <c r="H68" s="90">
        <v>5</v>
      </c>
      <c r="I68" s="92" t="s">
        <v>42</v>
      </c>
    </row>
    <row r="69" spans="1:9" ht="19.5" customHeight="1">
      <c r="A69" s="91" t="s">
        <v>2</v>
      </c>
      <c r="B69" s="90">
        <v>1</v>
      </c>
      <c r="C69" s="90">
        <v>5</v>
      </c>
      <c r="D69" s="92" t="s">
        <v>0</v>
      </c>
      <c r="E69" s="37"/>
      <c r="F69" s="91" t="s">
        <v>18</v>
      </c>
      <c r="G69" s="90">
        <v>5</v>
      </c>
      <c r="H69" s="90">
        <v>1</v>
      </c>
      <c r="I69" s="92" t="s">
        <v>4</v>
      </c>
    </row>
    <row r="70" spans="1:9" ht="19.5" customHeight="1">
      <c r="A70" s="91" t="s">
        <v>42</v>
      </c>
      <c r="B70" s="90">
        <v>5</v>
      </c>
      <c r="C70" s="90">
        <v>1</v>
      </c>
      <c r="D70" s="92" t="s">
        <v>16</v>
      </c>
      <c r="E70" s="37"/>
      <c r="F70" s="91" t="s">
        <v>43</v>
      </c>
      <c r="G70" s="90">
        <v>1</v>
      </c>
      <c r="H70" s="90">
        <v>5</v>
      </c>
      <c r="I70" s="92" t="s">
        <v>0</v>
      </c>
    </row>
    <row r="71" spans="1:9" ht="19.5" customHeight="1">
      <c r="A71" s="91" t="s">
        <v>6</v>
      </c>
      <c r="B71" s="90">
        <v>2</v>
      </c>
      <c r="C71" s="90">
        <v>4</v>
      </c>
      <c r="D71" s="92" t="s">
        <v>40</v>
      </c>
      <c r="E71" s="37"/>
      <c r="F71" s="91" t="s">
        <v>5</v>
      </c>
      <c r="G71" s="90">
        <v>2</v>
      </c>
      <c r="H71" s="90">
        <v>4</v>
      </c>
      <c r="I71" s="92" t="s">
        <v>41</v>
      </c>
    </row>
    <row r="72" spans="1:9" ht="19.5" customHeight="1">
      <c r="A72" s="93" t="s">
        <v>7</v>
      </c>
      <c r="B72" s="234" t="s">
        <v>261</v>
      </c>
      <c r="C72" s="235"/>
      <c r="D72" s="236"/>
      <c r="E72" s="35"/>
      <c r="F72" s="93" t="s">
        <v>7</v>
      </c>
      <c r="G72" s="234" t="s">
        <v>255</v>
      </c>
      <c r="H72" s="235"/>
      <c r="I72" s="236"/>
    </row>
    <row r="73" spans="1:9" ht="19.5" customHeight="1">
      <c r="A73" s="35"/>
      <c r="B73" s="35"/>
      <c r="C73" s="35"/>
      <c r="D73" s="35"/>
      <c r="E73" s="35"/>
      <c r="F73" s="35"/>
      <c r="G73" s="35"/>
      <c r="H73" s="35"/>
      <c r="I73" s="35"/>
    </row>
    <row r="74" spans="1:9" ht="19.5" customHeight="1">
      <c r="A74" s="35"/>
      <c r="B74" s="35"/>
      <c r="C74" s="35"/>
      <c r="D74" s="35"/>
      <c r="E74" s="35"/>
      <c r="F74" s="35"/>
      <c r="G74" s="35"/>
      <c r="H74" s="35"/>
      <c r="I74" s="35"/>
    </row>
    <row r="75" spans="1:9" ht="19.5" customHeight="1">
      <c r="A75" s="35"/>
      <c r="B75" s="35"/>
      <c r="C75" s="35"/>
      <c r="D75" s="35"/>
      <c r="E75" s="35"/>
      <c r="F75" s="35"/>
      <c r="G75" s="35"/>
      <c r="H75" s="35"/>
      <c r="I75" s="35"/>
    </row>
    <row r="76" spans="1:9" ht="19.5" customHeight="1">
      <c r="A76" s="230" t="s">
        <v>52</v>
      </c>
      <c r="B76" s="230"/>
      <c r="C76" s="230"/>
      <c r="D76" s="230"/>
      <c r="E76" s="36"/>
      <c r="F76" s="231" t="s">
        <v>56</v>
      </c>
      <c r="G76" s="232"/>
      <c r="H76" s="232"/>
      <c r="I76" s="233"/>
    </row>
    <row r="77" spans="1:9" ht="19.5" customHeight="1">
      <c r="A77" s="91" t="s">
        <v>0</v>
      </c>
      <c r="B77" s="90">
        <v>1</v>
      </c>
      <c r="C77" s="90">
        <v>5</v>
      </c>
      <c r="D77" s="92" t="s">
        <v>42</v>
      </c>
      <c r="E77" s="37"/>
      <c r="F77" s="91" t="s">
        <v>0</v>
      </c>
      <c r="G77" s="90">
        <v>4</v>
      </c>
      <c r="H77" s="90">
        <v>2</v>
      </c>
      <c r="I77" s="92" t="s">
        <v>5</v>
      </c>
    </row>
    <row r="78" spans="1:9" ht="19.5" customHeight="1">
      <c r="A78" s="91" t="s">
        <v>16</v>
      </c>
      <c r="B78" s="90">
        <v>3.5</v>
      </c>
      <c r="C78" s="90">
        <v>2.5</v>
      </c>
      <c r="D78" s="92" t="s">
        <v>40</v>
      </c>
      <c r="E78" s="37"/>
      <c r="F78" s="91" t="s">
        <v>1</v>
      </c>
      <c r="G78" s="90">
        <v>5</v>
      </c>
      <c r="H78" s="90">
        <v>1</v>
      </c>
      <c r="I78" s="92" t="s">
        <v>18</v>
      </c>
    </row>
    <row r="79" spans="1:9" ht="19.5" customHeight="1">
      <c r="A79" s="91" t="s">
        <v>41</v>
      </c>
      <c r="B79" s="90">
        <v>3</v>
      </c>
      <c r="C79" s="90">
        <v>3</v>
      </c>
      <c r="D79" s="92" t="s">
        <v>17</v>
      </c>
      <c r="E79" s="37"/>
      <c r="F79" s="91" t="s">
        <v>17</v>
      </c>
      <c r="G79" s="90">
        <v>3</v>
      </c>
      <c r="H79" s="90">
        <v>3</v>
      </c>
      <c r="I79" s="92" t="s">
        <v>2</v>
      </c>
    </row>
    <row r="80" spans="1:9" ht="19.5" customHeight="1">
      <c r="A80" s="91" t="s">
        <v>18</v>
      </c>
      <c r="B80" s="90">
        <v>4</v>
      </c>
      <c r="C80" s="90">
        <v>2</v>
      </c>
      <c r="D80" s="92" t="s">
        <v>3</v>
      </c>
      <c r="E80" s="37"/>
      <c r="F80" s="91" t="s">
        <v>4</v>
      </c>
      <c r="G80" s="90">
        <v>5</v>
      </c>
      <c r="H80" s="90">
        <v>1</v>
      </c>
      <c r="I80" s="92" t="s">
        <v>16</v>
      </c>
    </row>
    <row r="81" spans="1:9" ht="19.5" customHeight="1">
      <c r="A81" s="91" t="s">
        <v>2</v>
      </c>
      <c r="B81" s="90">
        <v>1</v>
      </c>
      <c r="C81" s="90">
        <v>5</v>
      </c>
      <c r="D81" s="92" t="s">
        <v>4</v>
      </c>
      <c r="E81" s="37"/>
      <c r="F81" s="91" t="s">
        <v>40</v>
      </c>
      <c r="G81" s="90">
        <v>5</v>
      </c>
      <c r="H81" s="90">
        <v>1</v>
      </c>
      <c r="I81" s="92" t="s">
        <v>43</v>
      </c>
    </row>
    <row r="82" spans="1:9" ht="19.5" customHeight="1">
      <c r="A82" s="91" t="s">
        <v>43</v>
      </c>
      <c r="B82" s="90">
        <v>1</v>
      </c>
      <c r="C82" s="90">
        <v>5</v>
      </c>
      <c r="D82" s="92" t="s">
        <v>1</v>
      </c>
      <c r="E82" s="37"/>
      <c r="F82" s="91" t="s">
        <v>42</v>
      </c>
      <c r="G82" s="90">
        <v>5</v>
      </c>
      <c r="H82" s="90">
        <v>1</v>
      </c>
      <c r="I82" s="92" t="s">
        <v>3</v>
      </c>
    </row>
    <row r="83" spans="1:9" ht="19.5" customHeight="1">
      <c r="A83" s="91" t="s">
        <v>6</v>
      </c>
      <c r="B83" s="90">
        <v>4</v>
      </c>
      <c r="C83" s="90">
        <v>2</v>
      </c>
      <c r="D83" s="92" t="s">
        <v>5</v>
      </c>
      <c r="E83" s="37"/>
      <c r="F83" s="91" t="s">
        <v>6</v>
      </c>
      <c r="G83" s="90">
        <v>4</v>
      </c>
      <c r="H83" s="90">
        <v>2</v>
      </c>
      <c r="I83" s="92" t="s">
        <v>41</v>
      </c>
    </row>
    <row r="84" spans="1:9" ht="19.5" customHeight="1">
      <c r="A84" s="93" t="s">
        <v>7</v>
      </c>
      <c r="B84" s="234"/>
      <c r="C84" s="235"/>
      <c r="D84" s="236"/>
      <c r="E84" s="35"/>
      <c r="F84" s="93" t="s">
        <v>7</v>
      </c>
      <c r="G84" s="234"/>
      <c r="H84" s="235"/>
      <c r="I84" s="236"/>
    </row>
    <row r="85" spans="1:9" ht="19.5" customHeight="1">
      <c r="A85" s="35"/>
      <c r="B85" s="35"/>
      <c r="C85" s="35"/>
      <c r="D85" s="35"/>
      <c r="E85" s="35"/>
      <c r="F85" s="35"/>
      <c r="G85" s="35"/>
      <c r="H85" s="35"/>
      <c r="I85" s="35"/>
    </row>
    <row r="86" spans="1:9" ht="19.5" customHeight="1">
      <c r="A86" s="35"/>
      <c r="B86" s="35"/>
      <c r="C86" s="35"/>
      <c r="D86" s="35"/>
      <c r="E86" s="35"/>
      <c r="F86" s="35"/>
      <c r="G86" s="35"/>
      <c r="H86" s="35"/>
      <c r="I86" s="35"/>
    </row>
    <row r="87" spans="1:9" ht="19.5" customHeight="1">
      <c r="A87" s="35"/>
      <c r="B87" s="35"/>
      <c r="C87" s="35"/>
      <c r="D87" s="35"/>
      <c r="E87" s="35"/>
      <c r="F87" s="35"/>
      <c r="G87" s="35"/>
      <c r="H87" s="35"/>
      <c r="I87" s="35"/>
    </row>
    <row r="88" spans="1:9" ht="19.5" customHeight="1">
      <c r="A88" s="230" t="s">
        <v>58</v>
      </c>
      <c r="B88" s="230"/>
      <c r="C88" s="230"/>
      <c r="D88" s="230"/>
      <c r="E88" s="72" t="s">
        <v>82</v>
      </c>
      <c r="F88" s="231" t="s">
        <v>60</v>
      </c>
      <c r="G88" s="232"/>
      <c r="H88" s="232"/>
      <c r="I88" s="233"/>
    </row>
    <row r="89" spans="1:9" ht="19.5" customHeight="1">
      <c r="A89" s="91" t="s">
        <v>3</v>
      </c>
      <c r="B89" s="90">
        <v>4</v>
      </c>
      <c r="C89" s="90">
        <v>2</v>
      </c>
      <c r="D89" s="92" t="s">
        <v>43</v>
      </c>
      <c r="E89" s="36" t="s">
        <v>83</v>
      </c>
      <c r="F89" s="91" t="s">
        <v>0</v>
      </c>
      <c r="G89" s="90">
        <v>3</v>
      </c>
      <c r="H89" s="90">
        <v>3</v>
      </c>
      <c r="I89" s="92" t="s">
        <v>3</v>
      </c>
    </row>
    <row r="90" spans="1:9" ht="19.5" customHeight="1">
      <c r="A90" s="91" t="s">
        <v>17</v>
      </c>
      <c r="B90" s="90">
        <v>1</v>
      </c>
      <c r="C90" s="90">
        <v>5</v>
      </c>
      <c r="D90" s="92" t="s">
        <v>6</v>
      </c>
      <c r="E90" s="36" t="s">
        <v>84</v>
      </c>
      <c r="F90" s="91" t="s">
        <v>16</v>
      </c>
      <c r="G90" s="90">
        <v>2</v>
      </c>
      <c r="H90" s="90">
        <v>4</v>
      </c>
      <c r="I90" s="92" t="s">
        <v>1</v>
      </c>
    </row>
    <row r="91" spans="1:9" ht="19.5" customHeight="1">
      <c r="A91" s="91" t="s">
        <v>4</v>
      </c>
      <c r="B91" s="90">
        <v>2</v>
      </c>
      <c r="C91" s="90">
        <v>4</v>
      </c>
      <c r="D91" s="92" t="s">
        <v>0</v>
      </c>
      <c r="E91" s="36" t="s">
        <v>59</v>
      </c>
      <c r="F91" s="91" t="s">
        <v>4</v>
      </c>
      <c r="G91" s="90">
        <v>4</v>
      </c>
      <c r="H91" s="90">
        <v>2</v>
      </c>
      <c r="I91" s="92" t="s">
        <v>17</v>
      </c>
    </row>
    <row r="92" spans="1:9" ht="19.5" customHeight="1">
      <c r="A92" s="91" t="s">
        <v>40</v>
      </c>
      <c r="B92" s="90">
        <v>5</v>
      </c>
      <c r="C92" s="90">
        <v>1</v>
      </c>
      <c r="D92" s="92" t="s">
        <v>18</v>
      </c>
      <c r="E92" s="37"/>
      <c r="F92" s="91" t="s">
        <v>41</v>
      </c>
      <c r="G92" s="90">
        <v>0</v>
      </c>
      <c r="H92" s="90">
        <v>6</v>
      </c>
      <c r="I92" s="92" t="s">
        <v>40</v>
      </c>
    </row>
    <row r="93" spans="1:9" ht="19.5" customHeight="1">
      <c r="A93" s="91" t="s">
        <v>2</v>
      </c>
      <c r="B93" s="90">
        <v>0</v>
      </c>
      <c r="C93" s="90">
        <v>6</v>
      </c>
      <c r="D93" s="92" t="s">
        <v>1</v>
      </c>
      <c r="E93" s="37"/>
      <c r="F93" s="91" t="s">
        <v>42</v>
      </c>
      <c r="G93" s="90">
        <v>6</v>
      </c>
      <c r="H93" s="90">
        <v>0</v>
      </c>
      <c r="I93" s="92" t="s">
        <v>2</v>
      </c>
    </row>
    <row r="94" spans="1:9" ht="19.5" customHeight="1">
      <c r="A94" s="91" t="s">
        <v>42</v>
      </c>
      <c r="B94" s="90">
        <v>5</v>
      </c>
      <c r="C94" s="90">
        <v>1</v>
      </c>
      <c r="D94" s="92" t="s">
        <v>41</v>
      </c>
      <c r="E94" s="37"/>
      <c r="F94" s="91" t="s">
        <v>5</v>
      </c>
      <c r="G94" s="90">
        <v>4</v>
      </c>
      <c r="H94" s="90">
        <v>2</v>
      </c>
      <c r="I94" s="92" t="s">
        <v>43</v>
      </c>
    </row>
    <row r="95" spans="1:9" ht="19.5" customHeight="1">
      <c r="A95" s="91" t="s">
        <v>5</v>
      </c>
      <c r="B95" s="90">
        <v>5</v>
      </c>
      <c r="C95" s="90">
        <v>1</v>
      </c>
      <c r="D95" s="92" t="s">
        <v>16</v>
      </c>
      <c r="E95" s="37"/>
      <c r="F95" s="91" t="s">
        <v>18</v>
      </c>
      <c r="G95" s="90">
        <v>2</v>
      </c>
      <c r="H95" s="90">
        <v>4</v>
      </c>
      <c r="I95" s="92" t="s">
        <v>6</v>
      </c>
    </row>
    <row r="96" spans="1:9" ht="19.5" customHeight="1">
      <c r="A96" s="93" t="s">
        <v>7</v>
      </c>
      <c r="B96" s="234"/>
      <c r="C96" s="235"/>
      <c r="D96" s="236"/>
      <c r="E96" s="35"/>
      <c r="F96" s="93" t="s">
        <v>7</v>
      </c>
      <c r="G96" s="234"/>
      <c r="H96" s="235"/>
      <c r="I96" s="236"/>
    </row>
    <row r="97" spans="1:9" ht="19.5" customHeight="1">
      <c r="A97" s="35"/>
      <c r="B97" s="35"/>
      <c r="C97" s="35"/>
      <c r="D97" s="35"/>
      <c r="E97" s="35"/>
      <c r="F97" s="35"/>
      <c r="G97" s="35"/>
      <c r="H97" s="35"/>
      <c r="I97" s="35"/>
    </row>
    <row r="98" spans="1:9" ht="19.5" customHeight="1">
      <c r="A98" s="35"/>
      <c r="B98" s="35"/>
      <c r="C98" s="35"/>
      <c r="D98" s="35"/>
      <c r="E98" s="35"/>
      <c r="F98" s="35"/>
      <c r="G98" s="35"/>
      <c r="H98" s="35"/>
      <c r="I98" s="35"/>
    </row>
    <row r="99" spans="1:9" ht="19.5" customHeight="1">
      <c r="A99" s="35"/>
      <c r="B99" s="35"/>
      <c r="C99" s="35"/>
      <c r="D99" s="35"/>
      <c r="E99" s="35"/>
      <c r="F99" s="35"/>
      <c r="G99" s="35"/>
      <c r="H99" s="35"/>
      <c r="I99" s="35"/>
    </row>
    <row r="100" spans="1:9" ht="19.5" customHeight="1">
      <c r="A100" s="230" t="s">
        <v>61</v>
      </c>
      <c r="B100" s="230"/>
      <c r="C100" s="230"/>
      <c r="D100" s="230"/>
      <c r="E100" s="36"/>
      <c r="F100" s="231" t="s">
        <v>62</v>
      </c>
      <c r="G100" s="232"/>
      <c r="H100" s="232"/>
      <c r="I100" s="233"/>
    </row>
    <row r="101" spans="1:9" ht="19.5" customHeight="1">
      <c r="A101" s="91" t="s">
        <v>3</v>
      </c>
      <c r="B101" s="90">
        <v>5</v>
      </c>
      <c r="C101" s="90">
        <v>1</v>
      </c>
      <c r="D101" s="92" t="s">
        <v>6</v>
      </c>
      <c r="E101" s="37"/>
      <c r="F101" s="91" t="s">
        <v>0</v>
      </c>
      <c r="G101" s="90">
        <v>4</v>
      </c>
      <c r="H101" s="90">
        <v>2</v>
      </c>
      <c r="I101" s="92" t="s">
        <v>16</v>
      </c>
    </row>
    <row r="102" spans="1:9" ht="19.5" customHeight="1">
      <c r="A102" s="91" t="s">
        <v>1</v>
      </c>
      <c r="B102" s="90">
        <v>2</v>
      </c>
      <c r="C102" s="90">
        <v>4</v>
      </c>
      <c r="D102" s="92" t="s">
        <v>0</v>
      </c>
      <c r="E102" s="37"/>
      <c r="F102" s="91" t="s">
        <v>1</v>
      </c>
      <c r="G102" s="90">
        <v>5</v>
      </c>
      <c r="H102" s="90">
        <v>1</v>
      </c>
      <c r="I102" s="92" t="s">
        <v>3</v>
      </c>
    </row>
    <row r="103" spans="1:9" ht="19.5" customHeight="1">
      <c r="A103" s="91" t="s">
        <v>17</v>
      </c>
      <c r="B103" s="90">
        <v>2</v>
      </c>
      <c r="C103" s="90">
        <v>4</v>
      </c>
      <c r="D103" s="92" t="s">
        <v>16</v>
      </c>
      <c r="E103" s="37"/>
      <c r="F103" s="91" t="s">
        <v>17</v>
      </c>
      <c r="G103" s="90">
        <v>2</v>
      </c>
      <c r="H103" s="90">
        <v>4</v>
      </c>
      <c r="I103" s="92" t="s">
        <v>40</v>
      </c>
    </row>
    <row r="104" spans="1:9" ht="19.5" customHeight="1">
      <c r="A104" s="91" t="s">
        <v>40</v>
      </c>
      <c r="B104" s="90">
        <v>4</v>
      </c>
      <c r="C104" s="90">
        <v>2</v>
      </c>
      <c r="D104" s="92" t="s">
        <v>4</v>
      </c>
      <c r="E104" s="37"/>
      <c r="F104" s="91" t="s">
        <v>41</v>
      </c>
      <c r="G104" s="90">
        <v>4</v>
      </c>
      <c r="H104" s="90">
        <v>2</v>
      </c>
      <c r="I104" s="92" t="s">
        <v>4</v>
      </c>
    </row>
    <row r="105" spans="1:9" ht="19.5" customHeight="1">
      <c r="A105" s="91" t="s">
        <v>18</v>
      </c>
      <c r="B105" s="90">
        <v>2</v>
      </c>
      <c r="C105" s="90">
        <v>4</v>
      </c>
      <c r="D105" s="92" t="s">
        <v>41</v>
      </c>
      <c r="E105" s="37"/>
      <c r="F105" s="91" t="s">
        <v>2</v>
      </c>
      <c r="G105" s="90">
        <v>3</v>
      </c>
      <c r="H105" s="90">
        <v>3</v>
      </c>
      <c r="I105" s="92" t="s">
        <v>18</v>
      </c>
    </row>
    <row r="106" spans="1:9" ht="19.5" customHeight="1">
      <c r="A106" s="91" t="s">
        <v>43</v>
      </c>
      <c r="B106" s="90">
        <v>1</v>
      </c>
      <c r="C106" s="90">
        <v>5</v>
      </c>
      <c r="D106" s="92" t="s">
        <v>42</v>
      </c>
      <c r="E106" s="37"/>
      <c r="F106" s="91" t="s">
        <v>42</v>
      </c>
      <c r="G106" s="90">
        <v>3</v>
      </c>
      <c r="H106" s="90">
        <v>3</v>
      </c>
      <c r="I106" s="92" t="s">
        <v>5</v>
      </c>
    </row>
    <row r="107" spans="1:9" ht="19.5" customHeight="1">
      <c r="A107" s="91" t="s">
        <v>5</v>
      </c>
      <c r="B107" s="90">
        <v>2</v>
      </c>
      <c r="C107" s="90">
        <v>4</v>
      </c>
      <c r="D107" s="92" t="s">
        <v>2</v>
      </c>
      <c r="E107" s="37"/>
      <c r="F107" s="91" t="s">
        <v>6</v>
      </c>
      <c r="G107" s="90">
        <v>2</v>
      </c>
      <c r="H107" s="90">
        <v>4</v>
      </c>
      <c r="I107" s="92" t="s">
        <v>43</v>
      </c>
    </row>
    <row r="108" spans="1:9" ht="19.5" customHeight="1">
      <c r="A108" s="93" t="s">
        <v>7</v>
      </c>
      <c r="B108" s="234"/>
      <c r="C108" s="235"/>
      <c r="D108" s="236"/>
      <c r="E108" s="35"/>
      <c r="F108" s="93" t="s">
        <v>7</v>
      </c>
      <c r="G108" s="234" t="s">
        <v>263</v>
      </c>
      <c r="H108" s="235"/>
      <c r="I108" s="236"/>
    </row>
    <row r="109" spans="1:9" ht="19.5" customHeight="1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ht="19.5" customHeight="1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ht="19.5" customHeight="1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ht="19.5" customHeight="1">
      <c r="A112" s="230" t="s">
        <v>65</v>
      </c>
      <c r="B112" s="230"/>
      <c r="C112" s="230"/>
      <c r="D112" s="230"/>
      <c r="E112" s="72"/>
      <c r="F112" s="231" t="s">
        <v>66</v>
      </c>
      <c r="G112" s="232"/>
      <c r="H112" s="232"/>
      <c r="I112" s="233"/>
    </row>
    <row r="113" spans="1:9" ht="19.5" customHeight="1">
      <c r="A113" s="91" t="s">
        <v>0</v>
      </c>
      <c r="B113" s="90">
        <v>6</v>
      </c>
      <c r="C113" s="90">
        <v>0</v>
      </c>
      <c r="D113" s="92" t="s">
        <v>17</v>
      </c>
      <c r="E113" s="36"/>
      <c r="F113" s="91" t="s">
        <v>3</v>
      </c>
      <c r="G113" s="90">
        <v>4</v>
      </c>
      <c r="H113" s="90">
        <v>2</v>
      </c>
      <c r="I113" s="92" t="s">
        <v>17</v>
      </c>
    </row>
    <row r="114" spans="1:9" ht="19.5" customHeight="1">
      <c r="A114" s="91" t="s">
        <v>16</v>
      </c>
      <c r="B114" s="90">
        <v>4</v>
      </c>
      <c r="C114" s="90">
        <v>2</v>
      </c>
      <c r="D114" s="92" t="s">
        <v>3</v>
      </c>
      <c r="E114" s="36"/>
      <c r="F114" s="91" t="s">
        <v>16</v>
      </c>
      <c r="G114" s="90">
        <v>3</v>
      </c>
      <c r="H114" s="90">
        <v>3</v>
      </c>
      <c r="I114" s="92" t="s">
        <v>41</v>
      </c>
    </row>
    <row r="115" spans="1:9" ht="19.5" customHeight="1">
      <c r="A115" s="91" t="s">
        <v>4</v>
      </c>
      <c r="B115" s="90">
        <v>1</v>
      </c>
      <c r="C115" s="90">
        <v>5</v>
      </c>
      <c r="D115" s="92" t="s">
        <v>1</v>
      </c>
      <c r="E115" s="36"/>
      <c r="F115" s="91" t="s">
        <v>4</v>
      </c>
      <c r="G115" s="90">
        <v>2</v>
      </c>
      <c r="H115" s="90">
        <v>4</v>
      </c>
      <c r="I115" s="92" t="s">
        <v>5</v>
      </c>
    </row>
    <row r="116" spans="1:9" ht="19.5" customHeight="1">
      <c r="A116" s="91" t="s">
        <v>40</v>
      </c>
      <c r="B116" s="90">
        <v>3</v>
      </c>
      <c r="C116" s="90">
        <v>3</v>
      </c>
      <c r="D116" s="92" t="s">
        <v>5</v>
      </c>
      <c r="E116" s="37"/>
      <c r="F116" s="91" t="s">
        <v>40</v>
      </c>
      <c r="G116" s="90">
        <v>3</v>
      </c>
      <c r="H116" s="90">
        <v>3</v>
      </c>
      <c r="I116" s="92" t="s">
        <v>1</v>
      </c>
    </row>
    <row r="117" spans="1:9" ht="19.5" customHeight="1">
      <c r="A117" s="91" t="s">
        <v>2</v>
      </c>
      <c r="B117" s="90">
        <v>4</v>
      </c>
      <c r="C117" s="90">
        <v>2</v>
      </c>
      <c r="D117" s="92" t="s">
        <v>41</v>
      </c>
      <c r="E117" s="37"/>
      <c r="F117" s="91" t="s">
        <v>2</v>
      </c>
      <c r="G117" s="90">
        <v>5.5</v>
      </c>
      <c r="H117" s="90">
        <v>0.5</v>
      </c>
      <c r="I117" s="92" t="s">
        <v>43</v>
      </c>
    </row>
    <row r="118" spans="1:9" ht="19.5" customHeight="1">
      <c r="A118" s="91" t="s">
        <v>43</v>
      </c>
      <c r="B118" s="90">
        <v>5</v>
      </c>
      <c r="C118" s="90">
        <v>1</v>
      </c>
      <c r="D118" s="92" t="s">
        <v>18</v>
      </c>
      <c r="E118" s="37"/>
      <c r="F118" s="91" t="s">
        <v>42</v>
      </c>
      <c r="G118" s="90">
        <v>3</v>
      </c>
      <c r="H118" s="90">
        <v>3</v>
      </c>
      <c r="I118" s="92" t="s">
        <v>18</v>
      </c>
    </row>
    <row r="119" spans="1:9" ht="19.5" customHeight="1">
      <c r="A119" s="91" t="s">
        <v>6</v>
      </c>
      <c r="B119" s="90">
        <v>1</v>
      </c>
      <c r="C119" s="90">
        <v>5</v>
      </c>
      <c r="D119" s="92" t="s">
        <v>42</v>
      </c>
      <c r="E119" s="37"/>
      <c r="F119" s="91" t="s">
        <v>6</v>
      </c>
      <c r="G119" s="90">
        <v>2</v>
      </c>
      <c r="H119" s="90">
        <v>4</v>
      </c>
      <c r="I119" s="92" t="s">
        <v>0</v>
      </c>
    </row>
    <row r="120" spans="1:9" ht="19.5" customHeight="1">
      <c r="A120" s="93" t="s">
        <v>7</v>
      </c>
      <c r="B120" s="234" t="s">
        <v>264</v>
      </c>
      <c r="C120" s="235"/>
      <c r="D120" s="236"/>
      <c r="E120" s="35"/>
      <c r="F120" s="93" t="s">
        <v>7</v>
      </c>
      <c r="G120" s="234" t="s">
        <v>265</v>
      </c>
      <c r="H120" s="235"/>
      <c r="I120" s="236"/>
    </row>
    <row r="121" spans="1:9" ht="19.5" customHeight="1">
      <c r="A121" s="35"/>
      <c r="B121" s="35"/>
      <c r="C121" s="35"/>
      <c r="D121" s="35"/>
      <c r="E121" s="35"/>
      <c r="F121" s="35"/>
      <c r="G121" s="35"/>
      <c r="H121" s="35"/>
      <c r="I121" s="35"/>
    </row>
    <row r="122" spans="1:9" ht="19.5" customHeight="1">
      <c r="A122" s="35"/>
      <c r="B122" s="35"/>
      <c r="C122" s="35"/>
      <c r="D122" s="35"/>
      <c r="E122" s="35"/>
      <c r="F122" s="35"/>
      <c r="G122" s="35"/>
      <c r="H122" s="35"/>
      <c r="I122" s="35"/>
    </row>
    <row r="123" spans="1:9" ht="19.5" customHeight="1">
      <c r="A123" s="35"/>
      <c r="B123" s="35"/>
      <c r="C123" s="35"/>
      <c r="D123" s="35"/>
      <c r="E123" s="35"/>
      <c r="F123" s="35"/>
      <c r="G123" s="35"/>
      <c r="H123" s="35"/>
      <c r="I123" s="35"/>
    </row>
    <row r="124" spans="1:9" ht="19.5" customHeight="1">
      <c r="A124" s="230" t="s">
        <v>64</v>
      </c>
      <c r="B124" s="230"/>
      <c r="C124" s="230"/>
      <c r="D124" s="230"/>
      <c r="E124" s="36"/>
      <c r="F124" s="231" t="s">
        <v>63</v>
      </c>
      <c r="G124" s="232"/>
      <c r="H124" s="232"/>
      <c r="I124" s="233"/>
    </row>
    <row r="125" spans="1:9" ht="19.5" customHeight="1">
      <c r="A125" s="91" t="s">
        <v>0</v>
      </c>
      <c r="B125" s="90">
        <v>4</v>
      </c>
      <c r="C125" s="90">
        <v>2</v>
      </c>
      <c r="D125" s="92" t="s">
        <v>40</v>
      </c>
      <c r="E125" s="37"/>
      <c r="F125" s="91" t="s">
        <v>3</v>
      </c>
      <c r="G125" s="90">
        <v>2</v>
      </c>
      <c r="H125" s="90">
        <v>4</v>
      </c>
      <c r="I125" s="92" t="s">
        <v>40</v>
      </c>
    </row>
    <row r="126" spans="1:9" ht="19.5" customHeight="1">
      <c r="A126" s="91" t="s">
        <v>16</v>
      </c>
      <c r="B126" s="90">
        <v>2</v>
      </c>
      <c r="C126" s="90">
        <v>4</v>
      </c>
      <c r="D126" s="92" t="s">
        <v>2</v>
      </c>
      <c r="E126" s="37"/>
      <c r="F126" s="91" t="s">
        <v>17</v>
      </c>
      <c r="G126" s="90">
        <v>2</v>
      </c>
      <c r="H126" s="90">
        <v>4</v>
      </c>
      <c r="I126" s="92" t="s">
        <v>43</v>
      </c>
    </row>
    <row r="127" spans="1:9" ht="19.5" customHeight="1">
      <c r="A127" s="91" t="s">
        <v>4</v>
      </c>
      <c r="B127" s="90">
        <v>3</v>
      </c>
      <c r="C127" s="90">
        <v>3</v>
      </c>
      <c r="D127" s="92" t="s">
        <v>3</v>
      </c>
      <c r="E127" s="37"/>
      <c r="F127" s="91" t="s">
        <v>41</v>
      </c>
      <c r="G127" s="90">
        <v>3</v>
      </c>
      <c r="H127" s="90">
        <v>3</v>
      </c>
      <c r="I127" s="92" t="s">
        <v>0</v>
      </c>
    </row>
    <row r="128" spans="1:9" ht="19.5" customHeight="1">
      <c r="A128" s="91" t="s">
        <v>41</v>
      </c>
      <c r="B128" s="90">
        <v>4</v>
      </c>
      <c r="C128" s="90">
        <v>2</v>
      </c>
      <c r="D128" s="92" t="s">
        <v>43</v>
      </c>
      <c r="E128" s="37"/>
      <c r="F128" s="91" t="s">
        <v>18</v>
      </c>
      <c r="G128" s="90">
        <v>4</v>
      </c>
      <c r="H128" s="90">
        <v>2</v>
      </c>
      <c r="I128" s="92" t="s">
        <v>16</v>
      </c>
    </row>
    <row r="129" spans="1:9" ht="19.5" customHeight="1">
      <c r="A129" s="91" t="s">
        <v>18</v>
      </c>
      <c r="B129" s="90">
        <v>2</v>
      </c>
      <c r="C129" s="90">
        <v>4</v>
      </c>
      <c r="D129" s="92" t="s">
        <v>5</v>
      </c>
      <c r="E129" s="37"/>
      <c r="F129" s="91" t="s">
        <v>2</v>
      </c>
      <c r="G129" s="90">
        <v>2</v>
      </c>
      <c r="H129" s="90">
        <v>4</v>
      </c>
      <c r="I129" s="92" t="s">
        <v>6</v>
      </c>
    </row>
    <row r="130" spans="1:9" ht="19.5" customHeight="1">
      <c r="A130" s="91" t="s">
        <v>42</v>
      </c>
      <c r="B130" s="90">
        <v>5</v>
      </c>
      <c r="C130" s="90">
        <v>1</v>
      </c>
      <c r="D130" s="92" t="s">
        <v>17</v>
      </c>
      <c r="E130" s="37"/>
      <c r="F130" s="91" t="s">
        <v>42</v>
      </c>
      <c r="G130" s="90">
        <v>4</v>
      </c>
      <c r="H130" s="90">
        <v>2</v>
      </c>
      <c r="I130" s="92" t="s">
        <v>4</v>
      </c>
    </row>
    <row r="131" spans="1:9" ht="19.5" customHeight="1">
      <c r="A131" s="91" t="s">
        <v>6</v>
      </c>
      <c r="B131" s="90">
        <v>1</v>
      </c>
      <c r="C131" s="90">
        <v>5</v>
      </c>
      <c r="D131" s="92" t="s">
        <v>1</v>
      </c>
      <c r="E131" s="37"/>
      <c r="F131" s="91" t="s">
        <v>5</v>
      </c>
      <c r="G131" s="90">
        <v>4</v>
      </c>
      <c r="H131" s="90">
        <v>2</v>
      </c>
      <c r="I131" s="92" t="s">
        <v>1</v>
      </c>
    </row>
    <row r="132" spans="1:9" ht="19.5" customHeight="1">
      <c r="A132" s="93" t="s">
        <v>7</v>
      </c>
      <c r="B132" s="234" t="s">
        <v>269</v>
      </c>
      <c r="C132" s="235"/>
      <c r="D132" s="236"/>
      <c r="E132" s="35"/>
      <c r="F132" s="93" t="s">
        <v>7</v>
      </c>
      <c r="G132" s="234"/>
      <c r="H132" s="235"/>
      <c r="I132" s="236"/>
    </row>
    <row r="133" spans="1:9" ht="19.5" customHeight="1">
      <c r="A133" s="35"/>
      <c r="B133" s="35"/>
      <c r="C133" s="35"/>
      <c r="D133" s="35"/>
      <c r="E133" s="35"/>
      <c r="F133" s="35"/>
      <c r="G133" s="35"/>
      <c r="H133" s="35"/>
      <c r="I133" s="35"/>
    </row>
    <row r="134" spans="1:9" ht="19.5" customHeight="1">
      <c r="A134" s="35"/>
      <c r="B134" s="35"/>
      <c r="C134" s="35"/>
      <c r="D134" s="35"/>
      <c r="E134" s="35"/>
      <c r="F134" s="35"/>
      <c r="G134" s="35"/>
      <c r="H134" s="35"/>
      <c r="I134" s="35"/>
    </row>
    <row r="135" spans="1:9" ht="19.5" customHeight="1">
      <c r="A135" s="35"/>
      <c r="B135" s="35"/>
      <c r="C135" s="35"/>
      <c r="D135" s="35"/>
      <c r="E135" s="35"/>
      <c r="F135" s="35"/>
      <c r="G135" s="35"/>
      <c r="H135" s="35"/>
      <c r="I135" s="35"/>
    </row>
    <row r="136" spans="1:9" ht="19.5" customHeight="1">
      <c r="A136" s="230" t="s">
        <v>67</v>
      </c>
      <c r="B136" s="230"/>
      <c r="C136" s="230"/>
      <c r="D136" s="230"/>
      <c r="E136" s="72"/>
      <c r="F136" s="231" t="s">
        <v>68</v>
      </c>
      <c r="G136" s="232"/>
      <c r="H136" s="232"/>
      <c r="I136" s="233"/>
    </row>
    <row r="137" spans="1:9" ht="19.5" customHeight="1">
      <c r="A137" s="91" t="s">
        <v>0</v>
      </c>
      <c r="B137" s="90">
        <v>5</v>
      </c>
      <c r="C137" s="90">
        <v>1</v>
      </c>
      <c r="D137" s="92" t="s">
        <v>18</v>
      </c>
      <c r="E137" s="36"/>
      <c r="F137" s="91" t="s">
        <v>0</v>
      </c>
      <c r="G137" s="90">
        <v>4</v>
      </c>
      <c r="H137" s="90">
        <v>2</v>
      </c>
      <c r="I137" s="92" t="s">
        <v>2</v>
      </c>
    </row>
    <row r="138" spans="1:9" ht="19.5" customHeight="1">
      <c r="A138" s="91" t="s">
        <v>1</v>
      </c>
      <c r="B138" s="90">
        <v>5</v>
      </c>
      <c r="C138" s="90">
        <v>1</v>
      </c>
      <c r="D138" s="92" t="s">
        <v>42</v>
      </c>
      <c r="E138" s="36"/>
      <c r="F138" s="91" t="s">
        <v>1</v>
      </c>
      <c r="G138" s="90">
        <v>5</v>
      </c>
      <c r="H138" s="90">
        <v>1</v>
      </c>
      <c r="I138" s="92" t="s">
        <v>41</v>
      </c>
    </row>
    <row r="139" spans="1:9" ht="19.5" customHeight="1">
      <c r="A139" s="91" t="s">
        <v>17</v>
      </c>
      <c r="B139" s="90">
        <v>4</v>
      </c>
      <c r="C139" s="90">
        <v>2</v>
      </c>
      <c r="D139" s="92" t="s">
        <v>5</v>
      </c>
      <c r="E139" s="36"/>
      <c r="F139" s="91" t="s">
        <v>16</v>
      </c>
      <c r="G139" s="90">
        <v>2</v>
      </c>
      <c r="H139" s="90">
        <v>4</v>
      </c>
      <c r="I139" s="92" t="s">
        <v>42</v>
      </c>
    </row>
    <row r="140" spans="1:9" ht="19.5" customHeight="1">
      <c r="A140" s="91" t="s">
        <v>41</v>
      </c>
      <c r="B140" s="90">
        <v>1</v>
      </c>
      <c r="C140" s="90">
        <v>5</v>
      </c>
      <c r="D140" s="92" t="s">
        <v>3</v>
      </c>
      <c r="E140" s="37"/>
      <c r="F140" s="91" t="s">
        <v>40</v>
      </c>
      <c r="G140" s="90">
        <v>5</v>
      </c>
      <c r="H140" s="90">
        <v>1</v>
      </c>
      <c r="I140" s="92" t="s">
        <v>6</v>
      </c>
    </row>
    <row r="141" spans="1:9" ht="19.5" customHeight="1">
      <c r="A141" s="91" t="s">
        <v>2</v>
      </c>
      <c r="B141" s="90">
        <v>3</v>
      </c>
      <c r="C141" s="90">
        <v>3</v>
      </c>
      <c r="D141" s="92" t="s">
        <v>40</v>
      </c>
      <c r="E141" s="37"/>
      <c r="F141" s="91" t="s">
        <v>18</v>
      </c>
      <c r="G141" s="90">
        <v>3</v>
      </c>
      <c r="H141" s="90">
        <v>3</v>
      </c>
      <c r="I141" s="92" t="s">
        <v>17</v>
      </c>
    </row>
    <row r="142" spans="1:9" ht="19.5" customHeight="1">
      <c r="A142" s="91" t="s">
        <v>43</v>
      </c>
      <c r="B142" s="90">
        <v>4</v>
      </c>
      <c r="C142" s="90">
        <v>2</v>
      </c>
      <c r="D142" s="92" t="s">
        <v>16</v>
      </c>
      <c r="E142" s="37"/>
      <c r="F142" s="91" t="s">
        <v>43</v>
      </c>
      <c r="G142" s="90">
        <v>1</v>
      </c>
      <c r="H142" s="90">
        <v>5</v>
      </c>
      <c r="I142" s="92" t="s">
        <v>4</v>
      </c>
    </row>
    <row r="143" spans="1:9" ht="19.5" customHeight="1">
      <c r="A143" s="91" t="s">
        <v>6</v>
      </c>
      <c r="B143" s="90">
        <v>5</v>
      </c>
      <c r="C143" s="90">
        <v>1</v>
      </c>
      <c r="D143" s="92" t="s">
        <v>4</v>
      </c>
      <c r="E143" s="37"/>
      <c r="F143" s="91" t="s">
        <v>5</v>
      </c>
      <c r="G143" s="90">
        <v>5</v>
      </c>
      <c r="H143" s="90">
        <v>1</v>
      </c>
      <c r="I143" s="92" t="s">
        <v>3</v>
      </c>
    </row>
    <row r="144" spans="1:9" ht="19.5" customHeight="1">
      <c r="A144" s="93" t="s">
        <v>7</v>
      </c>
      <c r="B144" s="234" t="s">
        <v>277</v>
      </c>
      <c r="C144" s="235"/>
      <c r="D144" s="236"/>
      <c r="E144" s="35"/>
      <c r="F144" s="93" t="s">
        <v>7</v>
      </c>
      <c r="G144" s="234"/>
      <c r="H144" s="235"/>
      <c r="I144" s="236"/>
    </row>
    <row r="145" spans="1:9" ht="19.5" customHeight="1">
      <c r="A145" s="35"/>
      <c r="B145" s="35"/>
      <c r="C145" s="35"/>
      <c r="D145" s="35"/>
      <c r="E145" s="35"/>
      <c r="F145" s="35"/>
      <c r="G145" s="35"/>
      <c r="H145" s="35"/>
      <c r="I145" s="35"/>
    </row>
    <row r="146" spans="1:9" ht="19.5" customHeight="1">
      <c r="A146" s="35"/>
      <c r="B146" s="35"/>
      <c r="C146" s="35"/>
      <c r="D146" s="35"/>
      <c r="E146" s="35"/>
      <c r="F146" s="35"/>
      <c r="G146" s="35"/>
      <c r="H146" s="35"/>
      <c r="I146" s="35"/>
    </row>
    <row r="147" spans="1:9" ht="19.5" customHeight="1">
      <c r="A147" s="35"/>
      <c r="B147" s="35"/>
      <c r="C147" s="35"/>
      <c r="D147" s="35"/>
      <c r="E147" s="35"/>
      <c r="F147" s="35"/>
      <c r="G147" s="35"/>
      <c r="H147" s="35"/>
      <c r="I147" s="35"/>
    </row>
    <row r="148" spans="1:9" ht="19.5" customHeight="1">
      <c r="A148" s="230" t="s">
        <v>69</v>
      </c>
      <c r="B148" s="230"/>
      <c r="C148" s="230"/>
      <c r="D148" s="230"/>
      <c r="E148" s="36"/>
      <c r="F148" s="231" t="s">
        <v>70</v>
      </c>
      <c r="G148" s="232"/>
      <c r="H148" s="232"/>
      <c r="I148" s="233"/>
    </row>
    <row r="149" spans="1:9" ht="19.5" customHeight="1">
      <c r="A149" s="91" t="s">
        <v>0</v>
      </c>
      <c r="B149" s="90">
        <v>3</v>
      </c>
      <c r="C149" s="90">
        <v>3</v>
      </c>
      <c r="D149" s="92" t="s">
        <v>43</v>
      </c>
      <c r="E149" s="37"/>
      <c r="F149" s="91" t="s">
        <v>3</v>
      </c>
      <c r="G149" s="90">
        <v>2</v>
      </c>
      <c r="H149" s="90">
        <v>4</v>
      </c>
      <c r="I149" s="92" t="s">
        <v>18</v>
      </c>
    </row>
    <row r="150" spans="1:9" ht="19.5" customHeight="1">
      <c r="A150" s="91" t="s">
        <v>17</v>
      </c>
      <c r="B150" s="90">
        <v>1</v>
      </c>
      <c r="C150" s="90">
        <v>5</v>
      </c>
      <c r="D150" s="92" t="s">
        <v>1</v>
      </c>
      <c r="E150" s="37"/>
      <c r="F150" s="91" t="s">
        <v>1</v>
      </c>
      <c r="G150" s="90">
        <v>4</v>
      </c>
      <c r="H150" s="90">
        <v>2</v>
      </c>
      <c r="I150" s="92" t="s">
        <v>43</v>
      </c>
    </row>
    <row r="151" spans="1:9" ht="19.5" customHeight="1">
      <c r="A151" s="91" t="s">
        <v>4</v>
      </c>
      <c r="B151" s="90">
        <v>2</v>
      </c>
      <c r="C151" s="90">
        <v>4</v>
      </c>
      <c r="D151" s="92" t="s">
        <v>18</v>
      </c>
      <c r="E151" s="37"/>
      <c r="F151" s="91" t="s">
        <v>17</v>
      </c>
      <c r="G151" s="90">
        <v>3</v>
      </c>
      <c r="H151" s="90">
        <v>3</v>
      </c>
      <c r="I151" s="92" t="s">
        <v>41</v>
      </c>
    </row>
    <row r="152" spans="1:9" ht="19.5" customHeight="1">
      <c r="A152" s="91" t="s">
        <v>41</v>
      </c>
      <c r="B152" s="90">
        <v>3</v>
      </c>
      <c r="C152" s="90">
        <v>3</v>
      </c>
      <c r="D152" s="92" t="s">
        <v>5</v>
      </c>
      <c r="E152" s="37"/>
      <c r="F152" s="91" t="s">
        <v>4</v>
      </c>
      <c r="G152" s="90">
        <v>5</v>
      </c>
      <c r="H152" s="90">
        <v>1</v>
      </c>
      <c r="I152" s="92" t="s">
        <v>2</v>
      </c>
    </row>
    <row r="153" spans="1:9" ht="19.5" customHeight="1">
      <c r="A153" s="91" t="s">
        <v>2</v>
      </c>
      <c r="B153" s="90">
        <v>1</v>
      </c>
      <c r="C153" s="90">
        <v>5</v>
      </c>
      <c r="D153" s="92" t="s">
        <v>3</v>
      </c>
      <c r="E153" s="37"/>
      <c r="F153" s="91" t="s">
        <v>40</v>
      </c>
      <c r="G153" s="90">
        <v>6</v>
      </c>
      <c r="H153" s="90">
        <v>0</v>
      </c>
      <c r="I153" s="92" t="s">
        <v>16</v>
      </c>
    </row>
    <row r="154" spans="1:9" ht="19.5" customHeight="1">
      <c r="A154" s="91" t="s">
        <v>42</v>
      </c>
      <c r="B154" s="90">
        <v>3</v>
      </c>
      <c r="C154" s="90">
        <v>3</v>
      </c>
      <c r="D154" s="92" t="s">
        <v>40</v>
      </c>
      <c r="E154" s="37"/>
      <c r="F154" s="91" t="s">
        <v>42</v>
      </c>
      <c r="G154" s="90">
        <v>5</v>
      </c>
      <c r="H154" s="90">
        <v>1</v>
      </c>
      <c r="I154" s="92" t="s">
        <v>0</v>
      </c>
    </row>
    <row r="155" spans="1:9" ht="19.5" customHeight="1">
      <c r="A155" s="91" t="s">
        <v>6</v>
      </c>
      <c r="B155" s="90">
        <v>2</v>
      </c>
      <c r="C155" s="90">
        <v>4</v>
      </c>
      <c r="D155" s="92" t="s">
        <v>16</v>
      </c>
      <c r="E155" s="37"/>
      <c r="F155" s="91" t="s">
        <v>5</v>
      </c>
      <c r="G155" s="90">
        <v>1</v>
      </c>
      <c r="H155" s="90">
        <v>5</v>
      </c>
      <c r="I155" s="92" t="s">
        <v>6</v>
      </c>
    </row>
    <row r="156" spans="1:9" ht="19.5" customHeight="1">
      <c r="A156" s="93" t="s">
        <v>7</v>
      </c>
      <c r="B156" s="234"/>
      <c r="C156" s="235"/>
      <c r="D156" s="236"/>
      <c r="E156" s="35"/>
      <c r="F156" s="93" t="s">
        <v>7</v>
      </c>
      <c r="G156" s="234" t="s">
        <v>278</v>
      </c>
      <c r="H156" s="235"/>
      <c r="I156" s="236"/>
    </row>
    <row r="157" spans="1:9" ht="19.5" customHeight="1">
      <c r="A157" s="35"/>
      <c r="B157" s="35"/>
      <c r="C157" s="35"/>
      <c r="D157" s="35"/>
      <c r="E157" s="35"/>
      <c r="F157" s="35"/>
      <c r="G157" s="35"/>
      <c r="H157" s="35"/>
      <c r="I157" s="35"/>
    </row>
    <row r="158" spans="1:9" ht="19.5" customHeight="1">
      <c r="A158" s="35"/>
      <c r="B158" s="35"/>
      <c r="C158" s="35"/>
      <c r="D158" s="35"/>
      <c r="E158" s="35"/>
      <c r="F158" s="35"/>
      <c r="G158" s="35"/>
      <c r="H158" s="35"/>
      <c r="I158" s="35"/>
    </row>
    <row r="159" spans="1:9" ht="19.5" customHeight="1">
      <c r="A159" s="35"/>
      <c r="B159" s="35"/>
      <c r="C159" s="35"/>
      <c r="D159" s="35"/>
      <c r="E159" s="35"/>
      <c r="F159" s="35"/>
      <c r="G159" s="35"/>
      <c r="H159" s="35"/>
      <c r="I159" s="35"/>
    </row>
    <row r="160" spans="1:9" ht="19.5" customHeight="1">
      <c r="A160" s="230" t="s">
        <v>71</v>
      </c>
      <c r="B160" s="230"/>
      <c r="C160" s="230"/>
      <c r="D160" s="230"/>
      <c r="E160" s="72"/>
      <c r="F160" s="231" t="s">
        <v>72</v>
      </c>
      <c r="G160" s="232"/>
      <c r="H160" s="232"/>
      <c r="I160" s="233"/>
    </row>
    <row r="161" spans="1:9" ht="19.5" customHeight="1">
      <c r="A161" s="91" t="s">
        <v>3</v>
      </c>
      <c r="B161" s="90">
        <v>5</v>
      </c>
      <c r="C161" s="90">
        <v>1</v>
      </c>
      <c r="D161" s="92" t="s">
        <v>42</v>
      </c>
      <c r="E161" s="36"/>
      <c r="F161" s="91" t="s">
        <v>0</v>
      </c>
      <c r="G161" s="90">
        <v>4</v>
      </c>
      <c r="H161" s="90">
        <v>2</v>
      </c>
      <c r="I161" s="92" t="s">
        <v>4</v>
      </c>
    </row>
    <row r="162" spans="1:9" ht="19.5" customHeight="1">
      <c r="A162" s="91" t="s">
        <v>16</v>
      </c>
      <c r="B162" s="90">
        <v>5</v>
      </c>
      <c r="C162" s="90">
        <v>1</v>
      </c>
      <c r="D162" s="92" t="s">
        <v>4</v>
      </c>
      <c r="E162" s="36"/>
      <c r="F162" s="91" t="s">
        <v>1</v>
      </c>
      <c r="G162" s="90">
        <v>5</v>
      </c>
      <c r="H162" s="90">
        <v>1</v>
      </c>
      <c r="I162" s="92" t="s">
        <v>2</v>
      </c>
    </row>
    <row r="163" spans="1:9" ht="19.5" customHeight="1">
      <c r="A163" s="91" t="s">
        <v>41</v>
      </c>
      <c r="B163" s="90">
        <v>2</v>
      </c>
      <c r="C163" s="90">
        <v>4</v>
      </c>
      <c r="D163" s="92" t="s">
        <v>6</v>
      </c>
      <c r="E163" s="36"/>
      <c r="F163" s="91" t="s">
        <v>16</v>
      </c>
      <c r="G163" s="90">
        <v>4</v>
      </c>
      <c r="H163" s="90">
        <v>2</v>
      </c>
      <c r="I163" s="92" t="s">
        <v>5</v>
      </c>
    </row>
    <row r="164" spans="1:9" ht="19.5" customHeight="1">
      <c r="A164" s="91" t="s">
        <v>18</v>
      </c>
      <c r="B164" s="90">
        <v>2</v>
      </c>
      <c r="C164" s="90">
        <v>4</v>
      </c>
      <c r="D164" s="92" t="s">
        <v>1</v>
      </c>
      <c r="E164" s="37"/>
      <c r="F164" s="91" t="s">
        <v>41</v>
      </c>
      <c r="G164" s="90">
        <v>2</v>
      </c>
      <c r="H164" s="90">
        <v>4</v>
      </c>
      <c r="I164" s="92" t="s">
        <v>42</v>
      </c>
    </row>
    <row r="165" spans="1:9" ht="19.5" customHeight="1">
      <c r="A165" s="91" t="s">
        <v>2</v>
      </c>
      <c r="B165" s="90">
        <v>1</v>
      </c>
      <c r="C165" s="90">
        <v>5</v>
      </c>
      <c r="D165" s="92" t="s">
        <v>17</v>
      </c>
      <c r="E165" s="37"/>
      <c r="F165" s="91" t="s">
        <v>18</v>
      </c>
      <c r="G165" s="90">
        <v>0</v>
      </c>
      <c r="H165" s="90">
        <v>6</v>
      </c>
      <c r="I165" s="92" t="s">
        <v>40</v>
      </c>
    </row>
    <row r="166" spans="1:9" ht="19.5" customHeight="1">
      <c r="A166" s="91" t="s">
        <v>43</v>
      </c>
      <c r="B166" s="90">
        <v>2</v>
      </c>
      <c r="C166" s="90">
        <v>4</v>
      </c>
      <c r="D166" s="92" t="s">
        <v>40</v>
      </c>
      <c r="E166" s="37"/>
      <c r="F166" s="91" t="s">
        <v>43</v>
      </c>
      <c r="G166" s="90">
        <v>2</v>
      </c>
      <c r="H166" s="90">
        <v>4</v>
      </c>
      <c r="I166" s="92" t="s">
        <v>3</v>
      </c>
    </row>
    <row r="167" spans="1:9" ht="19.5" customHeight="1">
      <c r="A167" s="91" t="s">
        <v>5</v>
      </c>
      <c r="B167" s="90">
        <v>2</v>
      </c>
      <c r="C167" s="90">
        <v>4</v>
      </c>
      <c r="D167" s="92" t="s">
        <v>0</v>
      </c>
      <c r="E167" s="37"/>
      <c r="F167" s="91" t="s">
        <v>6</v>
      </c>
      <c r="G167" s="90">
        <v>4</v>
      </c>
      <c r="H167" s="90">
        <v>2</v>
      </c>
      <c r="I167" s="92" t="s">
        <v>17</v>
      </c>
    </row>
    <row r="168" spans="1:9" ht="19.5" customHeight="1">
      <c r="A168" s="93" t="s">
        <v>7</v>
      </c>
      <c r="B168" s="234"/>
      <c r="C168" s="235"/>
      <c r="D168" s="236"/>
      <c r="E168" s="35"/>
      <c r="F168" s="93" t="s">
        <v>7</v>
      </c>
      <c r="G168" s="234" t="s">
        <v>284</v>
      </c>
      <c r="H168" s="235"/>
      <c r="I168" s="236"/>
    </row>
    <row r="236" spans="10:19" ht="18">
      <c r="J236" s="71"/>
      <c r="K236" s="71"/>
      <c r="L236" s="71"/>
      <c r="M236" s="71"/>
      <c r="N236" s="71"/>
      <c r="O236" s="71"/>
      <c r="P236" s="71"/>
      <c r="Q236" s="71"/>
      <c r="R236" s="28"/>
      <c r="S236" s="18"/>
    </row>
    <row r="237" spans="10:17" ht="18">
      <c r="J237" s="72"/>
      <c r="K237" s="72"/>
      <c r="L237" s="72"/>
      <c r="M237" s="72"/>
      <c r="N237" s="72"/>
      <c r="O237" s="72"/>
      <c r="P237" s="72"/>
      <c r="Q237" s="72"/>
    </row>
    <row r="238" spans="10:17" ht="24.75" customHeight="1">
      <c r="J238" s="72"/>
      <c r="K238" s="72"/>
      <c r="L238" s="72"/>
      <c r="M238" s="72"/>
      <c r="N238" s="72"/>
      <c r="O238" s="72"/>
      <c r="P238" s="72"/>
      <c r="Q238" s="72"/>
    </row>
    <row r="239" spans="10:17" ht="24.75" customHeight="1">
      <c r="J239" s="72"/>
      <c r="K239" s="72"/>
      <c r="L239" s="72"/>
      <c r="M239" s="72"/>
      <c r="N239" s="72"/>
      <c r="O239" s="72"/>
      <c r="P239" s="72"/>
      <c r="Q239" s="72"/>
    </row>
    <row r="240" spans="10:17" ht="24.75" customHeight="1">
      <c r="J240" s="72"/>
      <c r="K240" s="72"/>
      <c r="L240" s="72"/>
      <c r="M240" s="72"/>
      <c r="N240" s="72"/>
      <c r="O240" s="72"/>
      <c r="P240" s="72"/>
      <c r="Q240" s="72"/>
    </row>
    <row r="241" spans="10:17" ht="24.75" customHeight="1">
      <c r="J241" s="72"/>
      <c r="K241" s="72"/>
      <c r="L241" s="72"/>
      <c r="M241" s="72"/>
      <c r="N241" s="72"/>
      <c r="O241" s="72"/>
      <c r="P241" s="72"/>
      <c r="Q241" s="72"/>
    </row>
    <row r="242" spans="10:17" ht="24.75" customHeight="1">
      <c r="J242" s="72"/>
      <c r="K242" s="72"/>
      <c r="L242" s="72"/>
      <c r="M242" s="72"/>
      <c r="N242" s="72"/>
      <c r="O242" s="72"/>
      <c r="P242" s="72"/>
      <c r="Q242" s="72"/>
    </row>
    <row r="243" spans="10:19" ht="24.75" customHeight="1">
      <c r="J243" s="72"/>
      <c r="K243" s="72"/>
      <c r="L243" s="72"/>
      <c r="M243" s="72"/>
      <c r="N243" s="72"/>
      <c r="O243" s="72"/>
      <c r="P243" s="72"/>
      <c r="Q243" s="72"/>
      <c r="R243" s="22"/>
      <c r="S243" s="22"/>
    </row>
    <row r="244" spans="10:19" ht="24.75" customHeight="1">
      <c r="J244" s="72"/>
      <c r="K244" s="72"/>
      <c r="L244" s="72"/>
      <c r="M244" s="72"/>
      <c r="N244" s="72"/>
      <c r="O244" s="72"/>
      <c r="P244" s="72"/>
      <c r="Q244" s="72"/>
      <c r="R244" s="22"/>
      <c r="S244" s="22"/>
    </row>
    <row r="245" spans="10:19" ht="24.75" customHeight="1">
      <c r="J245" s="72"/>
      <c r="K245" s="72"/>
      <c r="L245" s="72"/>
      <c r="M245" s="72"/>
      <c r="N245" s="72"/>
      <c r="O245" s="72"/>
      <c r="P245" s="72"/>
      <c r="Q245" s="72"/>
      <c r="R245" s="22"/>
      <c r="S245" s="22"/>
    </row>
    <row r="246" spans="10:26" s="22" customFormat="1" ht="24.75" customHeight="1">
      <c r="J246" s="72"/>
      <c r="K246" s="72"/>
      <c r="L246" s="72"/>
      <c r="M246" s="72"/>
      <c r="N246" s="72"/>
      <c r="O246" s="72"/>
      <c r="P246" s="72"/>
      <c r="Q246" s="72"/>
      <c r="Z246" s="23"/>
    </row>
    <row r="247" spans="10:26" s="22" customFormat="1" ht="24.75" customHeight="1">
      <c r="J247" s="72"/>
      <c r="K247" s="72"/>
      <c r="L247" s="72"/>
      <c r="M247" s="72"/>
      <c r="N247" s="72"/>
      <c r="O247" s="72"/>
      <c r="P247" s="72"/>
      <c r="Q247" s="72"/>
      <c r="Z247" s="23"/>
    </row>
    <row r="248" spans="10:26" s="22" customFormat="1" ht="24.75" customHeight="1">
      <c r="J248" s="72"/>
      <c r="K248" s="72"/>
      <c r="L248" s="72"/>
      <c r="M248" s="72"/>
      <c r="N248" s="72"/>
      <c r="O248" s="72"/>
      <c r="P248" s="72"/>
      <c r="Q248" s="72"/>
      <c r="Z248" s="23"/>
    </row>
    <row r="249" spans="10:26" s="22" customFormat="1" ht="24.75" customHeight="1">
      <c r="J249" s="72"/>
      <c r="K249" s="72"/>
      <c r="L249" s="72"/>
      <c r="M249" s="72"/>
      <c r="N249" s="72"/>
      <c r="O249" s="72"/>
      <c r="P249" s="72"/>
      <c r="Q249" s="72"/>
      <c r="Z249" s="23"/>
    </row>
    <row r="250" spans="10:26" s="22" customFormat="1" ht="24.75" customHeight="1">
      <c r="J250" s="72"/>
      <c r="K250" s="72"/>
      <c r="L250" s="72"/>
      <c r="M250" s="72"/>
      <c r="N250" s="72"/>
      <c r="O250" s="72"/>
      <c r="P250" s="72"/>
      <c r="Q250" s="72"/>
      <c r="Z250" s="23"/>
    </row>
    <row r="251" spans="10:26" s="22" customFormat="1" ht="24.75" customHeight="1">
      <c r="J251" s="72"/>
      <c r="K251" s="72"/>
      <c r="L251" s="72"/>
      <c r="M251" s="72"/>
      <c r="N251" s="72"/>
      <c r="O251" s="72"/>
      <c r="P251" s="72"/>
      <c r="Q251" s="72"/>
      <c r="Z251" s="23"/>
    </row>
    <row r="252" spans="10:26" s="22" customFormat="1" ht="24.75" customHeight="1">
      <c r="J252" s="72"/>
      <c r="K252" s="72"/>
      <c r="L252" s="72"/>
      <c r="M252" s="72"/>
      <c r="N252" s="72"/>
      <c r="O252" s="72"/>
      <c r="P252" s="72"/>
      <c r="Q252" s="72"/>
      <c r="Z252" s="23"/>
    </row>
    <row r="253" spans="10:26" s="22" customFormat="1" ht="24.75" customHeight="1">
      <c r="J253" s="72"/>
      <c r="K253" s="72"/>
      <c r="L253" s="72"/>
      <c r="M253" s="72"/>
      <c r="N253" s="72"/>
      <c r="O253" s="72"/>
      <c r="P253" s="72"/>
      <c r="Q253" s="72"/>
      <c r="Z253" s="23"/>
    </row>
    <row r="254" spans="10:26" s="22" customFormat="1" ht="24.75" customHeight="1">
      <c r="J254" s="72"/>
      <c r="K254" s="72"/>
      <c r="L254" s="72"/>
      <c r="M254" s="72"/>
      <c r="N254" s="72"/>
      <c r="O254" s="72"/>
      <c r="P254" s="72"/>
      <c r="Q254" s="72"/>
      <c r="Z254" s="23"/>
    </row>
    <row r="255" spans="10:26" s="22" customFormat="1" ht="24.75" customHeight="1">
      <c r="J255" s="72"/>
      <c r="K255" s="72"/>
      <c r="L255" s="72"/>
      <c r="M255" s="72"/>
      <c r="N255" s="72"/>
      <c r="O255" s="72"/>
      <c r="P255" s="72"/>
      <c r="Q255" s="72"/>
      <c r="Z255" s="23"/>
    </row>
    <row r="256" spans="10:26" s="22" customFormat="1" ht="24.75" customHeight="1">
      <c r="J256" s="72"/>
      <c r="K256" s="72"/>
      <c r="L256" s="72"/>
      <c r="M256" s="72"/>
      <c r="N256" s="72"/>
      <c r="O256" s="72"/>
      <c r="P256" s="72"/>
      <c r="Q256" s="72"/>
      <c r="Z256" s="23"/>
    </row>
    <row r="257" spans="10:26" s="22" customFormat="1" ht="24.75" customHeight="1">
      <c r="J257" s="72"/>
      <c r="K257" s="72"/>
      <c r="L257" s="72"/>
      <c r="M257" s="72"/>
      <c r="N257" s="72"/>
      <c r="O257" s="72"/>
      <c r="P257" s="72"/>
      <c r="Q257" s="72"/>
      <c r="R257" s="8"/>
      <c r="S257" s="8"/>
      <c r="Z257" s="23"/>
    </row>
    <row r="258" spans="10:26" s="22" customFormat="1" ht="24.75" customHeight="1">
      <c r="J258" s="72"/>
      <c r="K258" s="72"/>
      <c r="L258" s="72"/>
      <c r="M258" s="72"/>
      <c r="N258" s="72"/>
      <c r="O258" s="72"/>
      <c r="P258" s="72"/>
      <c r="Q258" s="72"/>
      <c r="R258" s="8"/>
      <c r="S258" s="8"/>
      <c r="Z258" s="23"/>
    </row>
    <row r="259" spans="10:26" s="22" customFormat="1" ht="24.75" customHeight="1">
      <c r="J259" s="72"/>
      <c r="K259" s="72"/>
      <c r="L259" s="72"/>
      <c r="M259" s="72"/>
      <c r="N259" s="72"/>
      <c r="O259" s="72"/>
      <c r="P259" s="72"/>
      <c r="Q259" s="72"/>
      <c r="R259" s="8"/>
      <c r="S259" s="8"/>
      <c r="Z259" s="23"/>
    </row>
    <row r="260" spans="10:17" ht="24.75" customHeight="1">
      <c r="J260" s="72"/>
      <c r="K260" s="72"/>
      <c r="L260" s="72"/>
      <c r="M260" s="72"/>
      <c r="N260" s="72"/>
      <c r="O260" s="72"/>
      <c r="P260" s="72"/>
      <c r="Q260" s="72"/>
    </row>
    <row r="261" spans="10:17" ht="24.75" customHeight="1">
      <c r="J261" s="72"/>
      <c r="K261" s="72"/>
      <c r="L261" s="72"/>
      <c r="M261" s="72"/>
      <c r="N261" s="72"/>
      <c r="O261" s="72"/>
      <c r="P261" s="72"/>
      <c r="Q261" s="72"/>
    </row>
    <row r="262" spans="10:17" ht="24.75" customHeight="1">
      <c r="J262" s="72"/>
      <c r="K262" s="72"/>
      <c r="L262" s="72"/>
      <c r="M262" s="72"/>
      <c r="N262" s="72"/>
      <c r="O262" s="72"/>
      <c r="P262" s="72"/>
      <c r="Q262" s="72"/>
    </row>
    <row r="263" spans="10:19" ht="24.75" customHeight="1">
      <c r="J263" s="16"/>
      <c r="K263" s="16"/>
      <c r="L263" s="16"/>
      <c r="M263" s="16"/>
      <c r="N263" s="16"/>
      <c r="O263" s="16"/>
      <c r="P263" s="16"/>
      <c r="Q263" s="16"/>
      <c r="R263" s="24"/>
      <c r="S263" s="24"/>
    </row>
    <row r="264" spans="10:19" ht="98.25" customHeight="1">
      <c r="J264" s="71"/>
      <c r="K264" s="71"/>
      <c r="L264" s="71"/>
      <c r="M264" s="71"/>
      <c r="N264" s="71"/>
      <c r="O264" s="71"/>
      <c r="P264" s="71"/>
      <c r="Q264" s="71"/>
      <c r="R264" s="18"/>
      <c r="S264" s="18"/>
    </row>
    <row r="265" ht="68.25" customHeight="1"/>
    <row r="266" s="24" customFormat="1" ht="24.75" customHeight="1">
      <c r="Z266" s="27"/>
    </row>
    <row r="267" spans="21:27" s="18" customFormat="1" ht="18.75" customHeight="1">
      <c r="U267" s="73"/>
      <c r="W267" s="73"/>
      <c r="Y267" s="73"/>
      <c r="Z267" s="19"/>
      <c r="AA267" s="73"/>
    </row>
    <row r="275" spans="16:32" ht="19.5" customHeight="1">
      <c r="P275" s="8"/>
      <c r="Q275" s="8"/>
      <c r="U275" s="15"/>
      <c r="V275" s="15"/>
      <c r="W275" s="29"/>
      <c r="X275" s="29"/>
      <c r="Y275" s="29"/>
      <c r="Z275" s="29"/>
      <c r="AA275" s="29"/>
      <c r="AB275" s="29"/>
      <c r="AC275" s="29"/>
      <c r="AD275" s="29"/>
      <c r="AE275" s="14"/>
      <c r="AF275" s="1"/>
    </row>
    <row r="276" spans="16:32" ht="19.5" customHeight="1">
      <c r="P276" s="8"/>
      <c r="Q276" s="8"/>
      <c r="U276" s="15"/>
      <c r="V276" s="15"/>
      <c r="W276" s="11"/>
      <c r="X276" s="11"/>
      <c r="Y276" s="11"/>
      <c r="Z276" s="11"/>
      <c r="AA276" s="11"/>
      <c r="AB276" s="11"/>
      <c r="AC276" s="11"/>
      <c r="AD276" s="11"/>
      <c r="AE276" s="14"/>
      <c r="AF276" s="1"/>
    </row>
    <row r="277" spans="16:32" ht="19.5" customHeight="1">
      <c r="P277" s="8"/>
      <c r="Q277" s="8"/>
      <c r="U277" s="15"/>
      <c r="V277" s="15"/>
      <c r="W277" s="11"/>
      <c r="X277" s="11"/>
      <c r="Y277" s="11"/>
      <c r="Z277" s="11"/>
      <c r="AA277" s="11"/>
      <c r="AB277" s="11"/>
      <c r="AC277" s="11"/>
      <c r="AD277" s="11"/>
      <c r="AE277" s="14"/>
      <c r="AF277" s="1"/>
    </row>
    <row r="278" spans="16:32" ht="19.5" customHeight="1">
      <c r="P278" s="8"/>
      <c r="Q278" s="8"/>
      <c r="U278" s="15"/>
      <c r="V278" s="15"/>
      <c r="W278" s="11"/>
      <c r="X278" s="11"/>
      <c r="Y278" s="11"/>
      <c r="Z278" s="11"/>
      <c r="AA278" s="11"/>
      <c r="AB278" s="11"/>
      <c r="AC278" s="11"/>
      <c r="AD278" s="11"/>
      <c r="AE278" s="14"/>
      <c r="AF278" s="1"/>
    </row>
    <row r="279" spans="16:32" ht="19.5" customHeight="1">
      <c r="P279" s="8"/>
      <c r="Q279" s="8"/>
      <c r="U279" s="15"/>
      <c r="V279" s="15"/>
      <c r="W279" s="11"/>
      <c r="X279" s="11"/>
      <c r="Y279" s="11"/>
      <c r="Z279" s="11"/>
      <c r="AA279" s="11"/>
      <c r="AB279" s="11"/>
      <c r="AC279" s="11"/>
      <c r="AD279" s="11"/>
      <c r="AE279" s="14"/>
      <c r="AF279" s="1"/>
    </row>
    <row r="280" spans="16:32" ht="19.5" customHeight="1">
      <c r="P280" s="8"/>
      <c r="Q280" s="8"/>
      <c r="U280" s="15"/>
      <c r="V280" s="15"/>
      <c r="W280" s="11"/>
      <c r="X280" s="11"/>
      <c r="Y280" s="11"/>
      <c r="Z280" s="11"/>
      <c r="AA280" s="11"/>
      <c r="AB280" s="11"/>
      <c r="AC280" s="11"/>
      <c r="AD280" s="11"/>
      <c r="AE280" s="14"/>
      <c r="AF280" s="1"/>
    </row>
    <row r="281" spans="16:32" ht="19.5" customHeight="1">
      <c r="P281" s="8"/>
      <c r="Q281" s="8"/>
      <c r="U281" s="15"/>
      <c r="V281" s="15"/>
      <c r="W281" s="11"/>
      <c r="X281" s="11"/>
      <c r="Y281" s="11"/>
      <c r="Z281" s="11"/>
      <c r="AA281" s="11"/>
      <c r="AB281" s="11"/>
      <c r="AC281" s="11"/>
      <c r="AD281" s="11"/>
      <c r="AE281" s="14"/>
      <c r="AF281" s="1"/>
    </row>
    <row r="282" spans="16:32" ht="19.5" customHeight="1">
      <c r="P282" s="8"/>
      <c r="Q282" s="8"/>
      <c r="U282" s="15"/>
      <c r="V282" s="15"/>
      <c r="W282" s="11"/>
      <c r="X282" s="11"/>
      <c r="Y282" s="11"/>
      <c r="Z282" s="11"/>
      <c r="AA282" s="11"/>
      <c r="AB282" s="11"/>
      <c r="AC282" s="11"/>
      <c r="AD282" s="11"/>
      <c r="AE282" s="14"/>
      <c r="AF282" s="1"/>
    </row>
    <row r="283" spans="16:32" ht="19.5" customHeight="1">
      <c r="P283" s="8"/>
      <c r="Q283" s="8"/>
      <c r="U283" s="15"/>
      <c r="V283" s="15"/>
      <c r="W283" s="11"/>
      <c r="X283" s="11"/>
      <c r="Y283" s="11"/>
      <c r="Z283" s="11"/>
      <c r="AA283" s="11"/>
      <c r="AB283" s="11"/>
      <c r="AC283" s="11"/>
      <c r="AD283" s="11"/>
      <c r="AE283" s="14"/>
      <c r="AF283" s="1"/>
    </row>
    <row r="284" spans="16:32" ht="19.5" customHeight="1">
      <c r="P284" s="8"/>
      <c r="Q284" s="8"/>
      <c r="U284" s="15"/>
      <c r="V284" s="15"/>
      <c r="W284" s="11"/>
      <c r="X284" s="11"/>
      <c r="Y284" s="11"/>
      <c r="Z284" s="11"/>
      <c r="AA284" s="11"/>
      <c r="AB284" s="11"/>
      <c r="AC284" s="11"/>
      <c r="AD284" s="11"/>
      <c r="AE284" s="14"/>
      <c r="AF284" s="1"/>
    </row>
    <row r="285" spans="16:32" ht="19.5" customHeight="1">
      <c r="P285" s="8"/>
      <c r="Q285" s="8"/>
      <c r="U285" s="15"/>
      <c r="V285" s="15"/>
      <c r="W285" s="11"/>
      <c r="X285" s="11"/>
      <c r="Y285" s="11"/>
      <c r="Z285" s="11"/>
      <c r="AA285" s="11"/>
      <c r="AB285" s="11"/>
      <c r="AC285" s="11"/>
      <c r="AD285" s="11"/>
      <c r="AE285" s="14"/>
      <c r="AF285" s="1"/>
    </row>
    <row r="286" spans="16:32" ht="19.5" customHeight="1">
      <c r="P286" s="8"/>
      <c r="Q286" s="8"/>
      <c r="U286" s="15"/>
      <c r="V286" s="15"/>
      <c r="W286" s="11"/>
      <c r="X286" s="11"/>
      <c r="Y286" s="11"/>
      <c r="Z286" s="11"/>
      <c r="AA286" s="11"/>
      <c r="AB286" s="11"/>
      <c r="AC286" s="11"/>
      <c r="AD286" s="11"/>
      <c r="AE286" s="14"/>
      <c r="AF286" s="1"/>
    </row>
    <row r="287" spans="16:32" ht="19.5" customHeight="1">
      <c r="P287" s="8"/>
      <c r="Q287" s="8"/>
      <c r="U287" s="15"/>
      <c r="V287" s="15"/>
      <c r="W287" s="11"/>
      <c r="X287" s="11"/>
      <c r="Y287" s="11"/>
      <c r="Z287" s="11"/>
      <c r="AA287" s="11"/>
      <c r="AB287" s="11"/>
      <c r="AC287" s="11"/>
      <c r="AD287" s="11"/>
      <c r="AE287" s="14"/>
      <c r="AF287" s="1"/>
    </row>
    <row r="288" spans="16:32" ht="19.5" customHeight="1">
      <c r="P288" s="8"/>
      <c r="Q288" s="8"/>
      <c r="U288" s="15"/>
      <c r="V288" s="15"/>
      <c r="W288" s="11"/>
      <c r="X288" s="11"/>
      <c r="Y288" s="11"/>
      <c r="Z288" s="11"/>
      <c r="AA288" s="11"/>
      <c r="AB288" s="11"/>
      <c r="AC288" s="11"/>
      <c r="AD288" s="11"/>
      <c r="AE288" s="14"/>
      <c r="AF288" s="1"/>
    </row>
    <row r="289" spans="16:32" ht="19.5" customHeight="1">
      <c r="P289" s="8"/>
      <c r="Q289" s="8"/>
      <c r="U289" s="15"/>
      <c r="V289" s="15"/>
      <c r="W289" s="11"/>
      <c r="X289" s="11"/>
      <c r="Y289" s="11"/>
      <c r="Z289" s="11"/>
      <c r="AA289" s="11"/>
      <c r="AB289" s="11"/>
      <c r="AC289" s="11"/>
      <c r="AD289" s="11"/>
      <c r="AE289" s="14"/>
      <c r="AF289" s="1"/>
    </row>
    <row r="290" spans="16:32" ht="19.5" customHeight="1">
      <c r="P290" s="8"/>
      <c r="Q290" s="8"/>
      <c r="U290" s="15"/>
      <c r="V290" s="15"/>
      <c r="W290" s="11"/>
      <c r="X290" s="11"/>
      <c r="Y290" s="11"/>
      <c r="Z290" s="11"/>
      <c r="AA290" s="11"/>
      <c r="AB290" s="11"/>
      <c r="AC290" s="11"/>
      <c r="AD290" s="11"/>
      <c r="AE290" s="14"/>
      <c r="AF290" s="1"/>
    </row>
    <row r="291" spans="16:32" ht="19.5" customHeight="1">
      <c r="P291" s="8"/>
      <c r="Q291" s="8"/>
      <c r="U291" s="15"/>
      <c r="V291" s="15"/>
      <c r="W291" s="11"/>
      <c r="X291" s="11"/>
      <c r="Y291" s="11"/>
      <c r="Z291" s="11"/>
      <c r="AA291" s="11"/>
      <c r="AB291" s="11"/>
      <c r="AC291" s="11"/>
      <c r="AD291" s="11"/>
      <c r="AE291" s="14"/>
      <c r="AF291" s="1"/>
    </row>
    <row r="292" spans="16:32" ht="19.5" customHeight="1">
      <c r="P292" s="8"/>
      <c r="Q292" s="8"/>
      <c r="U292" s="15"/>
      <c r="V292" s="15"/>
      <c r="W292" s="11"/>
      <c r="X292" s="11"/>
      <c r="Y292" s="11"/>
      <c r="Z292" s="11"/>
      <c r="AA292" s="11"/>
      <c r="AB292" s="11"/>
      <c r="AC292" s="11"/>
      <c r="AD292" s="11"/>
      <c r="AE292" s="14"/>
      <c r="AF292" s="1"/>
    </row>
    <row r="293" spans="16:32" ht="19.5" customHeight="1">
      <c r="P293" s="8"/>
      <c r="Q293" s="8"/>
      <c r="U293" s="15"/>
      <c r="V293" s="15"/>
      <c r="W293" s="11"/>
      <c r="X293" s="11"/>
      <c r="Y293" s="11"/>
      <c r="Z293" s="11"/>
      <c r="AA293" s="11"/>
      <c r="AB293" s="11"/>
      <c r="AC293" s="11"/>
      <c r="AD293" s="11"/>
      <c r="AE293" s="14"/>
      <c r="AF293" s="1"/>
    </row>
    <row r="294" spans="21:27" ht="19.5" customHeight="1">
      <c r="U294" s="74"/>
      <c r="W294" s="74"/>
      <c r="Y294" s="74"/>
      <c r="AA294" s="74"/>
    </row>
  </sheetData>
  <mergeCells count="57">
    <mergeCell ref="G48:I48"/>
    <mergeCell ref="B48:D48"/>
    <mergeCell ref="B36:D36"/>
    <mergeCell ref="G36:I36"/>
    <mergeCell ref="B168:D168"/>
    <mergeCell ref="G108:I108"/>
    <mergeCell ref="B120:D120"/>
    <mergeCell ref="A124:D124"/>
    <mergeCell ref="F124:I124"/>
    <mergeCell ref="G168:I168"/>
    <mergeCell ref="G120:I120"/>
    <mergeCell ref="B132:D132"/>
    <mergeCell ref="G132:I132"/>
    <mergeCell ref="F148:I148"/>
    <mergeCell ref="D12:I12"/>
    <mergeCell ref="F88:I88"/>
    <mergeCell ref="B84:D84"/>
    <mergeCell ref="G84:I84"/>
    <mergeCell ref="B72:D72"/>
    <mergeCell ref="B60:D60"/>
    <mergeCell ref="G72:I72"/>
    <mergeCell ref="A28:D28"/>
    <mergeCell ref="F28:I28"/>
    <mergeCell ref="A16:D16"/>
    <mergeCell ref="F16:I16"/>
    <mergeCell ref="G24:I24"/>
    <mergeCell ref="B24:D24"/>
    <mergeCell ref="F64:I64"/>
    <mergeCell ref="A64:D64"/>
    <mergeCell ref="A52:D52"/>
    <mergeCell ref="A40:D40"/>
    <mergeCell ref="F40:I40"/>
    <mergeCell ref="F52:I52"/>
    <mergeCell ref="G60:I60"/>
    <mergeCell ref="A88:D88"/>
    <mergeCell ref="F76:I76"/>
    <mergeCell ref="B96:D96"/>
    <mergeCell ref="G96:I96"/>
    <mergeCell ref="A76:D76"/>
    <mergeCell ref="A1:I1"/>
    <mergeCell ref="A6:I6"/>
    <mergeCell ref="A3:I3"/>
    <mergeCell ref="A4:I4"/>
    <mergeCell ref="F160:I160"/>
    <mergeCell ref="A160:D160"/>
    <mergeCell ref="B156:D156"/>
    <mergeCell ref="G156:I156"/>
    <mergeCell ref="A148:D148"/>
    <mergeCell ref="A136:D136"/>
    <mergeCell ref="F136:I136"/>
    <mergeCell ref="F100:I100"/>
    <mergeCell ref="A112:D112"/>
    <mergeCell ref="B108:D108"/>
    <mergeCell ref="G144:I144"/>
    <mergeCell ref="F112:I112"/>
    <mergeCell ref="B144:D144"/>
    <mergeCell ref="A100:D100"/>
  </mergeCells>
  <printOptions/>
  <pageMargins left="0.75" right="0.75" top="1" bottom="1" header="0.5" footer="0.5"/>
  <pageSetup fitToHeight="0" fitToWidth="1" horizontalDpi="600" verticalDpi="600" orientation="portrait" paperSize="9" scale="85" r:id="rId3"/>
  <rowBreaks count="4" manualBreakCount="4">
    <brk id="39" max="8" man="1"/>
    <brk id="75" max="8" man="1"/>
    <brk id="111" max="8" man="1"/>
    <brk id="14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4"/>
  <sheetViews>
    <sheetView showGridLines="0" tabSelected="1" view="pageBreakPreview" zoomScale="70" zoomScaleNormal="85" zoomScaleSheetLayoutView="70" workbookViewId="0" topLeftCell="A1">
      <selection activeCell="C5" sqref="C5"/>
    </sheetView>
  </sheetViews>
  <sheetFormatPr defaultColWidth="9.140625" defaultRowHeight="12.75"/>
  <cols>
    <col min="1" max="1" width="9.140625" style="77" customWidth="1"/>
    <col min="2" max="2" width="10.7109375" style="1" hidden="1" customWidth="1"/>
    <col min="3" max="3" width="4.421875" style="1" customWidth="1"/>
    <col min="4" max="4" width="24.7109375" style="2" bestFit="1" customWidth="1"/>
    <col min="5" max="8" width="9.00390625" style="2" customWidth="1"/>
    <col min="9" max="9" width="12.140625" style="2" customWidth="1"/>
    <col min="10" max="10" width="9.140625" style="2" hidden="1" customWidth="1"/>
    <col min="11" max="13" width="9.140625" style="1" customWidth="1"/>
    <col min="14" max="21" width="10.57421875" style="1" bestFit="1" customWidth="1"/>
    <col min="22" max="22" width="10.421875" style="1" bestFit="1" customWidth="1"/>
    <col min="23" max="26" width="10.57421875" style="1" bestFit="1" customWidth="1"/>
    <col min="27" max="16384" width="9.140625" style="1" customWidth="1"/>
  </cols>
  <sheetData>
    <row r="1" spans="1:35" s="8" customFormat="1" ht="34.5" customHeight="1">
      <c r="A1" s="242" t="s">
        <v>85</v>
      </c>
      <c r="B1" s="243"/>
      <c r="C1" s="243"/>
      <c r="D1" s="243"/>
      <c r="E1" s="243"/>
      <c r="F1" s="243"/>
      <c r="G1" s="243"/>
      <c r="H1" s="243"/>
      <c r="I1" s="243"/>
      <c r="J1" s="24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AC1" s="76"/>
      <c r="AE1" s="76"/>
      <c r="AG1" s="76"/>
      <c r="AH1" s="7"/>
      <c r="AI1" s="76"/>
    </row>
    <row r="2" spans="6:35" s="8" customFormat="1" ht="19.5" customHeight="1">
      <c r="F2" s="3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AC2" s="76"/>
      <c r="AE2" s="76"/>
      <c r="AG2" s="76"/>
      <c r="AH2" s="7"/>
      <c r="AI2" s="76"/>
    </row>
    <row r="3" spans="1:35" s="87" customFormat="1" ht="19.5" customHeight="1">
      <c r="A3" s="245" t="s">
        <v>34</v>
      </c>
      <c r="B3" s="238"/>
      <c r="C3" s="238"/>
      <c r="D3" s="238"/>
      <c r="E3" s="238"/>
      <c r="F3" s="238"/>
      <c r="G3" s="238"/>
      <c r="H3" s="238"/>
      <c r="I3" s="238"/>
      <c r="J3" s="238"/>
      <c r="AC3" s="88"/>
      <c r="AE3" s="88"/>
      <c r="AG3" s="88"/>
      <c r="AI3" s="88"/>
    </row>
    <row r="4" spans="1:35" s="87" customFormat="1" ht="19.5" customHeight="1">
      <c r="A4" s="245" t="s">
        <v>80</v>
      </c>
      <c r="B4" s="238"/>
      <c r="C4" s="238"/>
      <c r="D4" s="238"/>
      <c r="E4" s="238"/>
      <c r="F4" s="238"/>
      <c r="G4" s="238"/>
      <c r="H4" s="238"/>
      <c r="I4" s="238"/>
      <c r="J4" s="238"/>
      <c r="AC4" s="88"/>
      <c r="AE4" s="88"/>
      <c r="AG4" s="88"/>
      <c r="AI4" s="88"/>
    </row>
    <row r="5" ht="13.5" customHeight="1">
      <c r="A5" s="76"/>
    </row>
    <row r="6" spans="1:10" s="9" customFormat="1" ht="18" customHeight="1">
      <c r="A6" s="244" t="s">
        <v>286</v>
      </c>
      <c r="B6" s="241"/>
      <c r="C6" s="241"/>
      <c r="D6" s="241"/>
      <c r="E6" s="241"/>
      <c r="F6" s="241"/>
      <c r="G6" s="241"/>
      <c r="H6" s="241"/>
      <c r="I6" s="241"/>
      <c r="J6" s="241"/>
    </row>
    <row r="7" spans="1:10" s="9" customFormat="1" ht="28.5" customHeight="1">
      <c r="A7" s="244" t="s">
        <v>86</v>
      </c>
      <c r="B7" s="241"/>
      <c r="C7" s="241"/>
      <c r="D7" s="241"/>
      <c r="E7" s="241"/>
      <c r="F7" s="241"/>
      <c r="G7" s="241"/>
      <c r="H7" s="241"/>
      <c r="I7" s="241"/>
      <c r="J7" s="241"/>
    </row>
    <row r="8" spans="4:10" s="9" customFormat="1" ht="18" customHeight="1">
      <c r="D8" s="247"/>
      <c r="E8" s="247"/>
      <c r="F8" s="247"/>
      <c r="G8" s="247"/>
      <c r="H8" s="247"/>
      <c r="I8" s="247"/>
      <c r="J8" s="247"/>
    </row>
    <row r="9" spans="1:10" s="9" customFormat="1" ht="15.75" customHeight="1">
      <c r="A9" s="61"/>
      <c r="B9" s="61"/>
      <c r="C9" s="61"/>
      <c r="D9" s="248"/>
      <c r="E9" s="249"/>
      <c r="F9" s="249"/>
      <c r="G9" s="249"/>
      <c r="H9" s="249"/>
      <c r="I9" s="249"/>
      <c r="J9" s="51"/>
    </row>
    <row r="10" spans="4:10" s="9" customFormat="1" ht="15">
      <c r="D10" s="246"/>
      <c r="E10" s="246"/>
      <c r="F10" s="246"/>
      <c r="G10" s="246"/>
      <c r="H10" s="246"/>
      <c r="I10" s="246"/>
      <c r="J10" s="246"/>
    </row>
    <row r="11" spans="1:9" s="8" customFormat="1" ht="24.75" customHeight="1">
      <c r="A11" s="12" t="s">
        <v>36</v>
      </c>
      <c r="B11" s="75" t="s">
        <v>76</v>
      </c>
      <c r="C11" s="75"/>
      <c r="D11" s="12" t="s">
        <v>8</v>
      </c>
      <c r="E11" s="12" t="s">
        <v>9</v>
      </c>
      <c r="F11" s="12" t="s">
        <v>10</v>
      </c>
      <c r="G11" s="12" t="s">
        <v>31</v>
      </c>
      <c r="H11" s="12" t="s">
        <v>11</v>
      </c>
      <c r="I11" s="12" t="s">
        <v>12</v>
      </c>
    </row>
    <row r="12" spans="1:9" s="8" customFormat="1" ht="24.75" customHeight="1">
      <c r="A12" s="10">
        <v>1</v>
      </c>
      <c r="B12" s="52">
        <v>1</v>
      </c>
      <c r="C12" s="52">
        <v>1</v>
      </c>
      <c r="D12" s="13" t="s">
        <v>42</v>
      </c>
      <c r="E12" s="10">
        <f aca="true" t="shared" si="0" ref="E12:E25">SUM(F12:H12)</f>
        <v>26</v>
      </c>
      <c r="F12" s="11">
        <f>'team results'!M36</f>
        <v>21</v>
      </c>
      <c r="G12" s="11">
        <f>'team results'!M38</f>
        <v>3</v>
      </c>
      <c r="H12" s="11">
        <f>'team results'!M45</f>
        <v>2</v>
      </c>
      <c r="I12" s="10">
        <f>'team results'!M29</f>
        <v>112</v>
      </c>
    </row>
    <row r="13" spans="1:9" s="8" customFormat="1" ht="24.75" customHeight="1">
      <c r="A13" s="10">
        <v>2</v>
      </c>
      <c r="B13" s="52">
        <v>2</v>
      </c>
      <c r="C13" s="52">
        <v>5</v>
      </c>
      <c r="D13" s="13" t="s">
        <v>1</v>
      </c>
      <c r="E13" s="10">
        <f t="shared" si="0"/>
        <v>26</v>
      </c>
      <c r="F13" s="11">
        <f>'team results'!E36</f>
        <v>19</v>
      </c>
      <c r="G13" s="11">
        <f>'team results'!E38</f>
        <v>3</v>
      </c>
      <c r="H13" s="11">
        <f>'team results'!E45</f>
        <v>4</v>
      </c>
      <c r="I13" s="10">
        <f>'team results'!E29</f>
        <v>105</v>
      </c>
    </row>
    <row r="14" spans="1:9" s="8" customFormat="1" ht="24.75" customHeight="1">
      <c r="A14" s="10">
        <v>3</v>
      </c>
      <c r="B14" s="52">
        <v>3</v>
      </c>
      <c r="C14" s="52">
        <v>2</v>
      </c>
      <c r="D14" s="13" t="s">
        <v>0</v>
      </c>
      <c r="E14" s="10">
        <f t="shared" si="0"/>
        <v>26</v>
      </c>
      <c r="F14" s="11">
        <f>'team results'!D36</f>
        <v>18</v>
      </c>
      <c r="G14" s="11">
        <f>'team results'!D38</f>
        <v>5</v>
      </c>
      <c r="H14" s="11">
        <f>'team results'!D45</f>
        <v>3</v>
      </c>
      <c r="I14" s="10">
        <f>'team results'!D29</f>
        <v>100</v>
      </c>
    </row>
    <row r="15" spans="1:9" s="8" customFormat="1" ht="24.75" customHeight="1">
      <c r="A15" s="10">
        <v>4</v>
      </c>
      <c r="B15" s="52">
        <v>4</v>
      </c>
      <c r="C15" s="52">
        <v>3</v>
      </c>
      <c r="D15" s="13" t="s">
        <v>40</v>
      </c>
      <c r="E15" s="10">
        <f t="shared" si="0"/>
        <v>26</v>
      </c>
      <c r="F15" s="11">
        <f>'team results'!I36</f>
        <v>13</v>
      </c>
      <c r="G15" s="11">
        <f>'team results'!I38</f>
        <v>8</v>
      </c>
      <c r="H15" s="11">
        <f>'team results'!I45</f>
        <v>5</v>
      </c>
      <c r="I15" s="10">
        <f>'team results'!I29</f>
        <v>94.5</v>
      </c>
    </row>
    <row r="16" spans="1:9" s="8" customFormat="1" ht="24.75" customHeight="1">
      <c r="A16" s="10">
        <v>5</v>
      </c>
      <c r="B16" s="52">
        <v>5</v>
      </c>
      <c r="C16" s="52">
        <v>4</v>
      </c>
      <c r="D16" s="13" t="s">
        <v>5</v>
      </c>
      <c r="E16" s="10">
        <f t="shared" si="0"/>
        <v>26</v>
      </c>
      <c r="F16" s="11">
        <f>'team results'!O36</f>
        <v>13</v>
      </c>
      <c r="G16" s="11">
        <f>'team results'!O38</f>
        <v>3</v>
      </c>
      <c r="H16" s="11">
        <f>'team results'!O45</f>
        <v>10</v>
      </c>
      <c r="I16" s="10">
        <f>'team results'!O29</f>
        <v>85</v>
      </c>
    </row>
    <row r="17" spans="1:9" s="8" customFormat="1" ht="24.75" customHeight="1">
      <c r="A17" s="10">
        <v>6</v>
      </c>
      <c r="B17" s="52">
        <v>6</v>
      </c>
      <c r="C17" s="52">
        <v>9</v>
      </c>
      <c r="D17" s="13" t="s">
        <v>6</v>
      </c>
      <c r="E17" s="10">
        <f t="shared" si="0"/>
        <v>26</v>
      </c>
      <c r="F17" s="11">
        <f>'team results'!P36</f>
        <v>14</v>
      </c>
      <c r="G17" s="11">
        <f>'team results'!P38</f>
        <v>0</v>
      </c>
      <c r="H17" s="11">
        <f>'team results'!P45</f>
        <v>12</v>
      </c>
      <c r="I17" s="10">
        <f>'team results'!P29</f>
        <v>80</v>
      </c>
    </row>
    <row r="18" spans="1:9" s="8" customFormat="1" ht="24.75" customHeight="1">
      <c r="A18" s="10">
        <v>7</v>
      </c>
      <c r="B18" s="52">
        <v>7</v>
      </c>
      <c r="C18" s="52">
        <v>11</v>
      </c>
      <c r="D18" s="13" t="s">
        <v>3</v>
      </c>
      <c r="E18" s="10">
        <f t="shared" si="0"/>
        <v>26</v>
      </c>
      <c r="F18" s="11">
        <f>'team results'!C36</f>
        <v>9</v>
      </c>
      <c r="G18" s="11">
        <f>'team results'!C38</f>
        <v>6</v>
      </c>
      <c r="H18" s="11">
        <f>'team results'!C45</f>
        <v>11</v>
      </c>
      <c r="I18" s="10">
        <f>'team results'!C29</f>
        <v>76</v>
      </c>
    </row>
    <row r="19" spans="1:9" s="8" customFormat="1" ht="24.75" customHeight="1">
      <c r="A19" s="10">
        <v>8</v>
      </c>
      <c r="B19" s="52">
        <v>8</v>
      </c>
      <c r="C19" s="52">
        <v>7</v>
      </c>
      <c r="D19" s="13" t="s">
        <v>16</v>
      </c>
      <c r="E19" s="10">
        <f t="shared" si="0"/>
        <v>26</v>
      </c>
      <c r="F19" s="11">
        <f>'team results'!F36</f>
        <v>9</v>
      </c>
      <c r="G19" s="11">
        <f>'team results'!F38</f>
        <v>3</v>
      </c>
      <c r="H19" s="11">
        <f>'team results'!F45</f>
        <v>14</v>
      </c>
      <c r="I19" s="10">
        <f>'team results'!F29</f>
        <v>67.5</v>
      </c>
    </row>
    <row r="20" spans="1:9" s="8" customFormat="1" ht="24.75" customHeight="1">
      <c r="A20" s="10">
        <v>9</v>
      </c>
      <c r="B20" s="52">
        <v>9</v>
      </c>
      <c r="C20" s="52">
        <v>8</v>
      </c>
      <c r="D20" s="13" t="s">
        <v>4</v>
      </c>
      <c r="E20" s="10">
        <f t="shared" si="0"/>
        <v>26</v>
      </c>
      <c r="F20" s="11">
        <f>'team results'!H36</f>
        <v>6</v>
      </c>
      <c r="G20" s="11">
        <f>'team results'!H38</f>
        <v>3</v>
      </c>
      <c r="H20" s="11">
        <f>'team results'!H45</f>
        <v>17</v>
      </c>
      <c r="I20" s="10">
        <f>'team results'!H29</f>
        <v>67</v>
      </c>
    </row>
    <row r="21" spans="1:9" s="8" customFormat="1" ht="24.75" customHeight="1">
      <c r="A21" s="10">
        <v>10</v>
      </c>
      <c r="B21" s="52">
        <v>10</v>
      </c>
      <c r="C21" s="52" t="s">
        <v>77</v>
      </c>
      <c r="D21" s="13" t="s">
        <v>41</v>
      </c>
      <c r="E21" s="10">
        <f t="shared" si="0"/>
        <v>26</v>
      </c>
      <c r="F21" s="11">
        <f>'team results'!J36</f>
        <v>5</v>
      </c>
      <c r="G21" s="11">
        <f>'team results'!J38</f>
        <v>10</v>
      </c>
      <c r="H21" s="11">
        <f>'team results'!J45</f>
        <v>11</v>
      </c>
      <c r="I21" s="10">
        <f>'team results'!J29</f>
        <v>65</v>
      </c>
    </row>
    <row r="22" spans="1:9" s="8" customFormat="1" ht="24.75" customHeight="1">
      <c r="A22" s="10">
        <v>11</v>
      </c>
      <c r="B22" s="52">
        <v>11</v>
      </c>
      <c r="C22" s="52">
        <v>6</v>
      </c>
      <c r="D22" s="13" t="s">
        <v>18</v>
      </c>
      <c r="E22" s="10">
        <f t="shared" si="0"/>
        <v>26</v>
      </c>
      <c r="F22" s="11">
        <f>'team results'!K36</f>
        <v>7</v>
      </c>
      <c r="G22" s="11">
        <f>'team results'!K38</f>
        <v>6</v>
      </c>
      <c r="H22" s="11">
        <f>'team results'!K45</f>
        <v>13</v>
      </c>
      <c r="I22" s="10">
        <f>'team results'!K29</f>
        <v>64</v>
      </c>
    </row>
    <row r="23" spans="1:9" s="8" customFormat="1" ht="24.75" customHeight="1">
      <c r="A23" s="10">
        <v>12</v>
      </c>
      <c r="B23" s="52">
        <v>12</v>
      </c>
      <c r="C23" s="52" t="s">
        <v>77</v>
      </c>
      <c r="D23" s="13" t="s">
        <v>43</v>
      </c>
      <c r="E23" s="10">
        <f t="shared" si="0"/>
        <v>26</v>
      </c>
      <c r="F23" s="11">
        <f>'team results'!N36</f>
        <v>8</v>
      </c>
      <c r="G23" s="11">
        <f>'team results'!N38</f>
        <v>2</v>
      </c>
      <c r="H23" s="11">
        <f>'team results'!N45</f>
        <v>16</v>
      </c>
      <c r="I23" s="10">
        <f>'team results'!N29</f>
        <v>61.5</v>
      </c>
    </row>
    <row r="24" spans="1:9" s="8" customFormat="1" ht="24.75" customHeight="1">
      <c r="A24" s="10">
        <v>13</v>
      </c>
      <c r="B24" s="52" t="s">
        <v>77</v>
      </c>
      <c r="C24" s="52">
        <v>10</v>
      </c>
      <c r="D24" s="13" t="s">
        <v>17</v>
      </c>
      <c r="E24" s="10">
        <f t="shared" si="0"/>
        <v>26</v>
      </c>
      <c r="F24" s="11">
        <f>'team results'!G36</f>
        <v>4</v>
      </c>
      <c r="G24" s="11">
        <f>'team results'!G38</f>
        <v>6</v>
      </c>
      <c r="H24" s="11">
        <f>'team results'!G45</f>
        <v>16</v>
      </c>
      <c r="I24" s="10">
        <f>'team results'!G29</f>
        <v>58</v>
      </c>
    </row>
    <row r="25" spans="1:9" s="8" customFormat="1" ht="24.75" customHeight="1">
      <c r="A25" s="10">
        <v>14</v>
      </c>
      <c r="B25" s="52" t="s">
        <v>77</v>
      </c>
      <c r="C25" s="52">
        <v>12</v>
      </c>
      <c r="D25" s="13" t="s">
        <v>2</v>
      </c>
      <c r="E25" s="10">
        <f t="shared" si="0"/>
        <v>26</v>
      </c>
      <c r="F25" s="11">
        <f>'team results'!L36</f>
        <v>5</v>
      </c>
      <c r="G25" s="11">
        <f>'team results'!L38</f>
        <v>4</v>
      </c>
      <c r="H25" s="11">
        <f>'team results'!L45</f>
        <v>17</v>
      </c>
      <c r="I25" s="10">
        <f>'team results'!L29</f>
        <v>56.5</v>
      </c>
    </row>
    <row r="47" ht="23.25">
      <c r="D47" s="3"/>
    </row>
    <row r="48" ht="15.75">
      <c r="D48" s="5"/>
    </row>
    <row r="49" ht="12.75">
      <c r="D49" s="4"/>
    </row>
    <row r="50" ht="15.75">
      <c r="D50" s="5"/>
    </row>
    <row r="51" ht="12.75">
      <c r="D51" s="4"/>
    </row>
    <row r="53" ht="12.75">
      <c r="D53" s="4"/>
    </row>
    <row r="54" ht="23.25">
      <c r="D54" s="6"/>
    </row>
  </sheetData>
  <mergeCells count="8">
    <mergeCell ref="D10:J10"/>
    <mergeCell ref="D8:J8"/>
    <mergeCell ref="D9:I9"/>
    <mergeCell ref="A7:J7"/>
    <mergeCell ref="A1:J1"/>
    <mergeCell ref="A6:J6"/>
    <mergeCell ref="A3:J3"/>
    <mergeCell ref="A4:J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8"/>
  <sheetViews>
    <sheetView view="pageBreakPreview" zoomScale="70" zoomScaleNormal="85" zoomScaleSheetLayoutView="70" workbookViewId="0" topLeftCell="A20">
      <selection activeCell="P36" sqref="P36"/>
    </sheetView>
  </sheetViews>
  <sheetFormatPr defaultColWidth="9.140625" defaultRowHeight="19.5" customHeight="1"/>
  <cols>
    <col min="1" max="1" width="18.7109375" style="8" customWidth="1"/>
    <col min="2" max="2" width="9.140625" style="15" customWidth="1"/>
    <col min="3" max="3" width="12.421875" style="15" bestFit="1" customWidth="1"/>
    <col min="4" max="4" width="12.00390625" style="15" bestFit="1" customWidth="1"/>
    <col min="5" max="5" width="9.140625" style="15" customWidth="1"/>
    <col min="6" max="6" width="11.140625" style="15" bestFit="1" customWidth="1"/>
    <col min="7" max="7" width="11.140625" style="15" customWidth="1"/>
    <col min="8" max="8" width="10.57421875" style="15" bestFit="1" customWidth="1"/>
    <col min="9" max="16" width="9.140625" style="15" customWidth="1"/>
    <col min="17" max="16384" width="9.140625" style="32" customWidth="1"/>
  </cols>
  <sheetData>
    <row r="1" spans="1:16" ht="22.5">
      <c r="A1" s="96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ht="137.25">
      <c r="A2" s="17" t="s">
        <v>13</v>
      </c>
      <c r="B2" s="44" t="s">
        <v>14</v>
      </c>
      <c r="C2" s="44" t="s">
        <v>3</v>
      </c>
      <c r="D2" s="44" t="s">
        <v>0</v>
      </c>
      <c r="E2" s="44" t="s">
        <v>1</v>
      </c>
      <c r="F2" s="44" t="s">
        <v>16</v>
      </c>
      <c r="G2" s="44" t="s">
        <v>17</v>
      </c>
      <c r="H2" s="44" t="s">
        <v>4</v>
      </c>
      <c r="I2" s="44" t="s">
        <v>40</v>
      </c>
      <c r="J2" s="44" t="s">
        <v>41</v>
      </c>
      <c r="K2" s="44" t="s">
        <v>18</v>
      </c>
      <c r="L2" s="44" t="s">
        <v>2</v>
      </c>
      <c r="M2" s="44" t="s">
        <v>42</v>
      </c>
      <c r="N2" s="44" t="s">
        <v>43</v>
      </c>
      <c r="O2" s="44" t="s">
        <v>5</v>
      </c>
      <c r="P2" s="44" t="s">
        <v>6</v>
      </c>
      <c r="Q2" s="197" t="s">
        <v>271</v>
      </c>
    </row>
    <row r="3" spans="1:17" ht="19.5" customHeight="1">
      <c r="A3" s="20">
        <v>39693</v>
      </c>
      <c r="B3" s="21">
        <v>1</v>
      </c>
      <c r="C3" s="21">
        <f>fixtures!B17</f>
        <v>2</v>
      </c>
      <c r="D3" s="21">
        <f>fixtures!C17</f>
        <v>4</v>
      </c>
      <c r="E3" s="21">
        <f>fixtures!B18</f>
        <v>5</v>
      </c>
      <c r="F3" s="21">
        <f>fixtures!C18</f>
        <v>1</v>
      </c>
      <c r="G3" s="21">
        <f>fixtures!B19</f>
        <v>3</v>
      </c>
      <c r="H3" s="21">
        <f>fixtures!C19</f>
        <v>3</v>
      </c>
      <c r="I3" s="21">
        <f>fixtures!B20</f>
        <v>3</v>
      </c>
      <c r="J3" s="21">
        <f>fixtures!C20</f>
        <v>3</v>
      </c>
      <c r="K3" s="21">
        <f>fixtures!C23</f>
        <v>4</v>
      </c>
      <c r="L3" s="21">
        <f>fixtures!B21</f>
        <v>2</v>
      </c>
      <c r="M3" s="21">
        <f>fixtures!C21</f>
        <v>4</v>
      </c>
      <c r="N3" s="21">
        <f>fixtures!B22</f>
        <v>1</v>
      </c>
      <c r="O3" s="21">
        <f>fixtures!C22</f>
        <v>5</v>
      </c>
      <c r="P3" s="21">
        <f>fixtures!B23</f>
        <v>2</v>
      </c>
      <c r="Q3" s="196">
        <f>SUM(C3:P3)</f>
        <v>42</v>
      </c>
    </row>
    <row r="4" spans="1:17" ht="19.5" customHeight="1">
      <c r="A4" s="20">
        <v>39700</v>
      </c>
      <c r="B4" s="21">
        <v>2</v>
      </c>
      <c r="C4" s="21">
        <f>fixtures!H23</f>
        <v>1</v>
      </c>
      <c r="D4" s="21">
        <f>fixtures!G17</f>
        <v>3</v>
      </c>
      <c r="E4" s="21">
        <f>fixtures!H17</f>
        <v>3</v>
      </c>
      <c r="F4" s="21">
        <f>fixtures!G18</f>
        <v>4</v>
      </c>
      <c r="G4" s="21">
        <f>fixtures!H18</f>
        <v>2</v>
      </c>
      <c r="H4" s="21">
        <f>fixtures!G19</f>
        <v>5</v>
      </c>
      <c r="I4" s="21">
        <f>fixtures!H19</f>
        <v>1</v>
      </c>
      <c r="J4" s="21">
        <f>fixtures!G20</f>
        <v>3</v>
      </c>
      <c r="K4" s="21">
        <f>fixtures!H20</f>
        <v>3</v>
      </c>
      <c r="L4" s="21">
        <f>fixtures!G21</f>
        <v>1</v>
      </c>
      <c r="M4" s="21">
        <f>fixtures!G22</f>
        <v>6</v>
      </c>
      <c r="N4" s="21">
        <f>fixtures!H22</f>
        <v>0</v>
      </c>
      <c r="O4" s="21">
        <f>fixtures!H21</f>
        <v>5</v>
      </c>
      <c r="P4" s="21">
        <f>fixtures!G23</f>
        <v>5</v>
      </c>
      <c r="Q4" s="196">
        <f aca="true" t="shared" si="0" ref="Q4:Q28">SUM(C4:P4)</f>
        <v>42</v>
      </c>
    </row>
    <row r="5" spans="1:17" ht="19.5" customHeight="1">
      <c r="A5" s="20">
        <v>39707</v>
      </c>
      <c r="B5" s="21">
        <v>3</v>
      </c>
      <c r="C5" s="21">
        <f>fixtures!B29</f>
        <v>2</v>
      </c>
      <c r="D5" s="21">
        <f>fixtures!C30</f>
        <v>4</v>
      </c>
      <c r="E5" s="21">
        <f>fixtures!C29</f>
        <v>4</v>
      </c>
      <c r="F5" s="21">
        <f>fixtures!B30</f>
        <v>2</v>
      </c>
      <c r="G5" s="21">
        <f>fixtures!C32</f>
        <v>1</v>
      </c>
      <c r="H5" s="21">
        <f>fixtures!B31</f>
        <v>3</v>
      </c>
      <c r="I5" s="21">
        <f>fixtures!B32</f>
        <v>5</v>
      </c>
      <c r="J5" s="21">
        <f>fixtures!C31</f>
        <v>3</v>
      </c>
      <c r="K5" s="21">
        <f>fixtures!B33</f>
        <v>3</v>
      </c>
      <c r="L5" s="21">
        <f>fixtures!C33</f>
        <v>3</v>
      </c>
      <c r="M5" s="21">
        <f>fixtures!C35</f>
        <v>4</v>
      </c>
      <c r="N5" s="21">
        <f>fixtures!B34</f>
        <v>2</v>
      </c>
      <c r="O5" s="21">
        <f>fixtures!B35</f>
        <v>2</v>
      </c>
      <c r="P5" s="21">
        <f>fixtures!C34</f>
        <v>4</v>
      </c>
      <c r="Q5" s="196">
        <f t="shared" si="0"/>
        <v>42</v>
      </c>
    </row>
    <row r="6" spans="1:17" ht="19.5" customHeight="1">
      <c r="A6" s="20">
        <v>39714</v>
      </c>
      <c r="B6" s="21">
        <v>4</v>
      </c>
      <c r="C6" s="21">
        <f>fixtures!G29</f>
        <v>3</v>
      </c>
      <c r="D6" s="21">
        <f>fixtures!H31</f>
        <v>2</v>
      </c>
      <c r="E6" s="21">
        <f>fixtures!G30</f>
        <v>4</v>
      </c>
      <c r="F6" s="21">
        <f>fixtures!H29</f>
        <v>3</v>
      </c>
      <c r="G6" s="21">
        <f>fixtures!G31</f>
        <v>4</v>
      </c>
      <c r="H6" s="21">
        <f>fixtures!H30</f>
        <v>2</v>
      </c>
      <c r="I6" s="21">
        <f>fixtures!H35</f>
        <v>2</v>
      </c>
      <c r="J6" s="21">
        <f>fixtures!G32</f>
        <v>2</v>
      </c>
      <c r="K6" s="21">
        <f>fixtures!G33</f>
        <v>3</v>
      </c>
      <c r="L6" s="21">
        <f>fixtures!H32</f>
        <v>4</v>
      </c>
      <c r="M6" s="21">
        <f>fixtures!G34</f>
        <v>4</v>
      </c>
      <c r="N6" s="21">
        <f>fixtures!H33</f>
        <v>3</v>
      </c>
      <c r="O6" s="21">
        <f>fixtures!G35</f>
        <v>4</v>
      </c>
      <c r="P6" s="21">
        <f>fixtures!H34</f>
        <v>2</v>
      </c>
      <c r="Q6" s="196">
        <f t="shared" si="0"/>
        <v>42</v>
      </c>
    </row>
    <row r="7" spans="1:17" ht="19.5" customHeight="1">
      <c r="A7" s="20">
        <v>39721</v>
      </c>
      <c r="B7" s="21">
        <v>5</v>
      </c>
      <c r="C7" s="21">
        <f>fixtures!C43</f>
        <v>3</v>
      </c>
      <c r="D7" s="21">
        <f>fixtures!B41</f>
        <v>4</v>
      </c>
      <c r="E7" s="21">
        <f>fixtures!B42</f>
        <v>3</v>
      </c>
      <c r="F7" s="21">
        <f>fixtures!C44</f>
        <v>3</v>
      </c>
      <c r="G7" s="21">
        <f>fixtures!B44</f>
        <v>3</v>
      </c>
      <c r="H7" s="21">
        <f>fixtures!C47</f>
        <v>2</v>
      </c>
      <c r="I7" s="21">
        <f>fixtures!C42</f>
        <v>3</v>
      </c>
      <c r="J7" s="21">
        <f>fixtures!B44</f>
        <v>3</v>
      </c>
      <c r="K7" s="21">
        <f>fixtures!B45</f>
        <v>1</v>
      </c>
      <c r="L7" s="21">
        <f>fixtures!C46</f>
        <v>2</v>
      </c>
      <c r="M7" s="21">
        <f>fixtures!C45</f>
        <v>5</v>
      </c>
      <c r="N7" s="21">
        <f>fixtures!B46</f>
        <v>4</v>
      </c>
      <c r="O7" s="21">
        <f>fixtures!B47</f>
        <v>4</v>
      </c>
      <c r="P7" s="21">
        <f>fixtures!C41</f>
        <v>2</v>
      </c>
      <c r="Q7" s="196">
        <f t="shared" si="0"/>
        <v>42</v>
      </c>
    </row>
    <row r="8" spans="1:17" ht="19.5" customHeight="1">
      <c r="A8" s="20">
        <v>39728</v>
      </c>
      <c r="B8" s="21">
        <v>6</v>
      </c>
      <c r="C8" s="21">
        <f>fixtures!G41</f>
        <v>4</v>
      </c>
      <c r="D8" s="21">
        <f>fixtures!H44</f>
        <v>3</v>
      </c>
      <c r="E8" s="21">
        <f>fixtures!G42</f>
        <v>4</v>
      </c>
      <c r="F8" s="21">
        <f>fixtures!H45</f>
        <v>4</v>
      </c>
      <c r="G8" s="21">
        <f>fixtures!G43</f>
        <v>2</v>
      </c>
      <c r="H8" s="21">
        <f>fixtures!H41</f>
        <v>2</v>
      </c>
      <c r="I8" s="21">
        <f>fixtures!G44</f>
        <v>3</v>
      </c>
      <c r="J8" s="21">
        <f>fixtures!H46</f>
        <v>2</v>
      </c>
      <c r="K8" s="21">
        <f>fixtures!H47</f>
        <v>2</v>
      </c>
      <c r="L8" s="21">
        <f>fixtures!G45</f>
        <v>2</v>
      </c>
      <c r="M8" s="21">
        <f>fixtures!H43</f>
        <v>4</v>
      </c>
      <c r="N8" s="21">
        <f>fixtures!G46</f>
        <v>4</v>
      </c>
      <c r="O8" s="21">
        <f>fixtures!G47</f>
        <v>4</v>
      </c>
      <c r="P8" s="21">
        <f>fixtures!H42</f>
        <v>2</v>
      </c>
      <c r="Q8" s="196">
        <f t="shared" si="0"/>
        <v>42</v>
      </c>
    </row>
    <row r="9" spans="1:17" ht="19.5" customHeight="1">
      <c r="A9" s="20">
        <v>39735</v>
      </c>
      <c r="B9" s="21">
        <v>7</v>
      </c>
      <c r="C9" s="21">
        <f>fixtures!C57</f>
        <v>3</v>
      </c>
      <c r="D9" s="21">
        <f>fixtures!B53</f>
        <v>6</v>
      </c>
      <c r="E9" s="21">
        <f>fixtures!B54</f>
        <v>4</v>
      </c>
      <c r="F9" s="21">
        <f>fixtures!B55</f>
        <v>1</v>
      </c>
      <c r="G9" s="21">
        <f>fixtures!C58</f>
        <v>1</v>
      </c>
      <c r="H9" s="21">
        <f>fixtures!B56</f>
        <v>1</v>
      </c>
      <c r="I9" s="21">
        <f>fixtures!B57</f>
        <v>3</v>
      </c>
      <c r="J9" s="21">
        <f>fixtures!C53</f>
        <v>0</v>
      </c>
      <c r="K9" s="21">
        <f>fixtures!C55</f>
        <v>5</v>
      </c>
      <c r="L9" s="21">
        <f>fixtures!C59</f>
        <v>2</v>
      </c>
      <c r="M9" s="21">
        <f>fixtures!C56</f>
        <v>5</v>
      </c>
      <c r="N9" s="21">
        <f>fixtures!B58</f>
        <v>5</v>
      </c>
      <c r="O9" s="21">
        <f>fixtures!C54</f>
        <v>2</v>
      </c>
      <c r="P9" s="21">
        <f>fixtures!B59</f>
        <v>4</v>
      </c>
      <c r="Q9" s="196">
        <f t="shared" si="0"/>
        <v>42</v>
      </c>
    </row>
    <row r="10" spans="1:17" ht="19.5" customHeight="1">
      <c r="A10" s="20">
        <v>39742</v>
      </c>
      <c r="B10" s="21">
        <v>8</v>
      </c>
      <c r="C10" s="21">
        <f>fixtures!G53</f>
        <v>3</v>
      </c>
      <c r="D10" s="21">
        <f>fixtures!H57</f>
        <v>6</v>
      </c>
      <c r="E10" s="21">
        <f>fixtures!H58</f>
        <v>0</v>
      </c>
      <c r="F10" s="21">
        <f>fixtures!G54</f>
        <v>5</v>
      </c>
      <c r="G10" s="21">
        <f>fixtures!H59</f>
        <v>1</v>
      </c>
      <c r="H10" s="21">
        <f>fixtures!G55</f>
        <v>2</v>
      </c>
      <c r="I10" s="21">
        <f>fixtures!G56</f>
        <v>4</v>
      </c>
      <c r="J10" s="21">
        <f>fixtures!H53</f>
        <v>3</v>
      </c>
      <c r="K10" s="21">
        <f>fixtures!G57</f>
        <v>0</v>
      </c>
      <c r="L10" s="21">
        <f>fixtures!H56</f>
        <v>2</v>
      </c>
      <c r="M10" s="21">
        <f>fixtures!G58</f>
        <v>6</v>
      </c>
      <c r="N10" s="21">
        <f>fixtures!H54</f>
        <v>1</v>
      </c>
      <c r="O10" s="21">
        <f>fixtures!G59</f>
        <v>5</v>
      </c>
      <c r="P10" s="21">
        <f>fixtures!H55</f>
        <v>4</v>
      </c>
      <c r="Q10" s="196">
        <f t="shared" si="0"/>
        <v>42</v>
      </c>
    </row>
    <row r="11" spans="1:17" ht="19.5" customHeight="1">
      <c r="A11" s="20">
        <v>39749</v>
      </c>
      <c r="B11" s="21">
        <v>9</v>
      </c>
      <c r="C11" s="21">
        <f>fixtures!B65</f>
        <v>2</v>
      </c>
      <c r="D11" s="21">
        <f>fixtures!C69</f>
        <v>5</v>
      </c>
      <c r="E11" s="21">
        <f>fixtures!C68</f>
        <v>2</v>
      </c>
      <c r="F11" s="21">
        <f>fixtures!C70</f>
        <v>1</v>
      </c>
      <c r="G11" s="21">
        <f>fixtures!B66</f>
        <v>5</v>
      </c>
      <c r="H11" s="21">
        <f>fixtures!B67</f>
        <v>2</v>
      </c>
      <c r="I11" s="21">
        <f>fixtures!C71</f>
        <v>4</v>
      </c>
      <c r="J11" s="21">
        <f>fixtures!B68</f>
        <v>4</v>
      </c>
      <c r="K11" s="21">
        <f>fixtures!C66</f>
        <v>1</v>
      </c>
      <c r="L11" s="21">
        <f>fixtures!B69</f>
        <v>1</v>
      </c>
      <c r="M11" s="21">
        <f>fixtures!B70</f>
        <v>5</v>
      </c>
      <c r="N11" s="21">
        <f>fixtures!C67</f>
        <v>4</v>
      </c>
      <c r="O11" s="21">
        <f>fixtures!C65</f>
        <v>4</v>
      </c>
      <c r="P11" s="21">
        <f>fixtures!B71</f>
        <v>2</v>
      </c>
      <c r="Q11" s="196">
        <f t="shared" si="0"/>
        <v>42</v>
      </c>
    </row>
    <row r="12" spans="1:17" ht="19.5" customHeight="1">
      <c r="A12" s="20">
        <v>39756</v>
      </c>
      <c r="B12" s="21">
        <v>10</v>
      </c>
      <c r="C12" s="21">
        <f>fixtures!G65</f>
        <v>4</v>
      </c>
      <c r="D12" s="21">
        <f>fixtures!H70</f>
        <v>5</v>
      </c>
      <c r="E12" s="21">
        <f>fixtures!G66</f>
        <v>6</v>
      </c>
      <c r="F12" s="21">
        <f>fixtures!G67</f>
        <v>2</v>
      </c>
      <c r="G12" s="21">
        <f>fixtures!H66</f>
        <v>0</v>
      </c>
      <c r="H12" s="21">
        <f>fixtures!H69</f>
        <v>1</v>
      </c>
      <c r="I12" s="21">
        <f>fixtures!G68</f>
        <v>1</v>
      </c>
      <c r="J12" s="21">
        <f>fixtures!H71</f>
        <v>4</v>
      </c>
      <c r="K12" s="21">
        <f>fixtures!G69</f>
        <v>5</v>
      </c>
      <c r="L12" s="21">
        <f>fixtures!H65</f>
        <v>2</v>
      </c>
      <c r="M12" s="21">
        <f>fixtures!H68</f>
        <v>5</v>
      </c>
      <c r="N12" s="21">
        <f>fixtures!G70</f>
        <v>1</v>
      </c>
      <c r="O12" s="21">
        <f>fixtures!G71</f>
        <v>2</v>
      </c>
      <c r="P12" s="21">
        <f>fixtures!H67</f>
        <v>4</v>
      </c>
      <c r="Q12" s="196">
        <f t="shared" si="0"/>
        <v>42</v>
      </c>
    </row>
    <row r="13" spans="1:17" ht="19.5" customHeight="1">
      <c r="A13" s="20">
        <v>39763</v>
      </c>
      <c r="B13" s="21">
        <v>11</v>
      </c>
      <c r="C13" s="21">
        <f>fixtures!C80</f>
        <v>2</v>
      </c>
      <c r="D13" s="21">
        <f>fixtures!B77</f>
        <v>1</v>
      </c>
      <c r="E13" s="21">
        <f>fixtures!C82</f>
        <v>5</v>
      </c>
      <c r="F13" s="21">
        <f>fixtures!B78</f>
        <v>3.5</v>
      </c>
      <c r="G13" s="21">
        <f>fixtures!C79</f>
        <v>3</v>
      </c>
      <c r="H13" s="21">
        <f>fixtures!C81</f>
        <v>5</v>
      </c>
      <c r="I13" s="187">
        <f>fixtures!C78</f>
        <v>2.5</v>
      </c>
      <c r="J13" s="21">
        <f>fixtures!B79</f>
        <v>3</v>
      </c>
      <c r="K13" s="21">
        <f>fixtures!B80</f>
        <v>4</v>
      </c>
      <c r="L13" s="21">
        <f>fixtures!B81</f>
        <v>1</v>
      </c>
      <c r="M13" s="21">
        <f>fixtures!C77</f>
        <v>5</v>
      </c>
      <c r="N13" s="21">
        <f>fixtures!B82</f>
        <v>1</v>
      </c>
      <c r="O13" s="21">
        <f>fixtures!C83</f>
        <v>2</v>
      </c>
      <c r="P13" s="21">
        <f>fixtures!B83</f>
        <v>4</v>
      </c>
      <c r="Q13" s="196">
        <f t="shared" si="0"/>
        <v>42</v>
      </c>
    </row>
    <row r="14" spans="1:17" ht="19.5" customHeight="1">
      <c r="A14" s="20">
        <v>39770</v>
      </c>
      <c r="B14" s="21">
        <v>12</v>
      </c>
      <c r="C14" s="21">
        <f>fixtures!H82</f>
        <v>1</v>
      </c>
      <c r="D14" s="21">
        <f>fixtures!G77</f>
        <v>4</v>
      </c>
      <c r="E14" s="21">
        <f>fixtures!G78</f>
        <v>5</v>
      </c>
      <c r="F14" s="21">
        <f>fixtures!H80</f>
        <v>1</v>
      </c>
      <c r="G14" s="21">
        <f>fixtures!G79</f>
        <v>3</v>
      </c>
      <c r="H14" s="21">
        <f>fixtures!G80</f>
        <v>5</v>
      </c>
      <c r="I14" s="21">
        <f>fixtures!G81</f>
        <v>5</v>
      </c>
      <c r="J14" s="21">
        <f>fixtures!H83</f>
        <v>2</v>
      </c>
      <c r="K14" s="21">
        <f>fixtures!H78</f>
        <v>1</v>
      </c>
      <c r="L14" s="21">
        <f>fixtures!H79</f>
        <v>3</v>
      </c>
      <c r="M14" s="21">
        <f>fixtures!G82</f>
        <v>5</v>
      </c>
      <c r="N14" s="21">
        <f>fixtures!H81</f>
        <v>1</v>
      </c>
      <c r="O14" s="21">
        <f>fixtures!H77</f>
        <v>2</v>
      </c>
      <c r="P14" s="21">
        <f>fixtures!G83</f>
        <v>4</v>
      </c>
      <c r="Q14" s="196">
        <f t="shared" si="0"/>
        <v>42</v>
      </c>
    </row>
    <row r="15" spans="1:17" ht="19.5" customHeight="1" thickBot="1">
      <c r="A15" s="94">
        <v>39777</v>
      </c>
      <c r="B15" s="60">
        <v>13</v>
      </c>
      <c r="C15" s="60">
        <f>fixtures!B89</f>
        <v>4</v>
      </c>
      <c r="D15" s="60">
        <f>fixtures!C91</f>
        <v>4</v>
      </c>
      <c r="E15" s="60">
        <f>fixtures!C93</f>
        <v>6</v>
      </c>
      <c r="F15" s="60">
        <f>fixtures!C95</f>
        <v>1</v>
      </c>
      <c r="G15" s="60">
        <f>fixtures!B90</f>
        <v>1</v>
      </c>
      <c r="H15" s="60">
        <f>fixtures!B91</f>
        <v>2</v>
      </c>
      <c r="I15" s="60">
        <f>fixtures!B92</f>
        <v>5</v>
      </c>
      <c r="J15" s="60">
        <f>fixtures!C94</f>
        <v>1</v>
      </c>
      <c r="K15" s="60">
        <f>fixtures!C92</f>
        <v>1</v>
      </c>
      <c r="L15" s="60">
        <f>fixtures!B93</f>
        <v>0</v>
      </c>
      <c r="M15" s="60">
        <f>fixtures!B94</f>
        <v>5</v>
      </c>
      <c r="N15" s="60">
        <f>fixtures!C89</f>
        <v>2</v>
      </c>
      <c r="O15" s="60">
        <f>fixtures!B95</f>
        <v>5</v>
      </c>
      <c r="P15" s="60">
        <f>fixtures!C90</f>
        <v>5</v>
      </c>
      <c r="Q15" s="196">
        <f t="shared" si="0"/>
        <v>42</v>
      </c>
    </row>
    <row r="16" spans="1:17" ht="19.5" customHeight="1">
      <c r="A16" s="58">
        <v>39791</v>
      </c>
      <c r="B16" s="59">
        <v>14</v>
      </c>
      <c r="C16" s="59">
        <f>fixtures!H89</f>
        <v>3</v>
      </c>
      <c r="D16" s="59">
        <f>fixtures!G89</f>
        <v>3</v>
      </c>
      <c r="E16" s="59">
        <f>fixtures!H90</f>
        <v>4</v>
      </c>
      <c r="F16" s="59">
        <f>fixtures!G90</f>
        <v>2</v>
      </c>
      <c r="G16" s="59">
        <f>fixtures!H91</f>
        <v>2</v>
      </c>
      <c r="H16" s="59">
        <f>fixtures!G91</f>
        <v>4</v>
      </c>
      <c r="I16" s="59">
        <f>fixtures!H92</f>
        <v>6</v>
      </c>
      <c r="J16" s="59">
        <f>fixtures!G92</f>
        <v>0</v>
      </c>
      <c r="K16" s="59">
        <f>fixtures!G95</f>
        <v>2</v>
      </c>
      <c r="L16" s="59">
        <f>fixtures!H93</f>
        <v>0</v>
      </c>
      <c r="M16" s="59">
        <f>fixtures!G93</f>
        <v>6</v>
      </c>
      <c r="N16" s="59">
        <f>fixtures!H94</f>
        <v>2</v>
      </c>
      <c r="O16" s="59">
        <f>fixtures!G94</f>
        <v>4</v>
      </c>
      <c r="P16" s="59">
        <f>fixtures!H95</f>
        <v>4</v>
      </c>
      <c r="Q16" s="196">
        <f t="shared" si="0"/>
        <v>42</v>
      </c>
    </row>
    <row r="17" spans="1:17" ht="19.5" customHeight="1">
      <c r="A17" s="58">
        <v>39798</v>
      </c>
      <c r="B17" s="21">
        <v>15</v>
      </c>
      <c r="C17" s="21">
        <f>fixtures!B101</f>
        <v>5</v>
      </c>
      <c r="D17" s="21">
        <f>fixtures!C102</f>
        <v>4</v>
      </c>
      <c r="E17" s="21">
        <f>fixtures!B102</f>
        <v>2</v>
      </c>
      <c r="F17" s="21">
        <f>fixtures!C103</f>
        <v>4</v>
      </c>
      <c r="G17" s="21">
        <f>fixtures!B103</f>
        <v>2</v>
      </c>
      <c r="H17" s="21">
        <f>fixtures!C104</f>
        <v>2</v>
      </c>
      <c r="I17" s="21">
        <f>fixtures!B104</f>
        <v>4</v>
      </c>
      <c r="J17" s="21">
        <f>fixtures!C105</f>
        <v>4</v>
      </c>
      <c r="K17" s="21">
        <f>fixtures!B105</f>
        <v>2</v>
      </c>
      <c r="L17" s="21">
        <f>fixtures!C107</f>
        <v>4</v>
      </c>
      <c r="M17" s="21">
        <f>fixtures!C106</f>
        <v>5</v>
      </c>
      <c r="N17" s="21">
        <f>fixtures!B106</f>
        <v>1</v>
      </c>
      <c r="O17" s="21">
        <f>fixtures!B107</f>
        <v>2</v>
      </c>
      <c r="P17" s="21">
        <f>fixtures!C101</f>
        <v>1</v>
      </c>
      <c r="Q17" s="196">
        <f t="shared" si="0"/>
        <v>42</v>
      </c>
    </row>
    <row r="18" spans="1:17" ht="19.5" customHeight="1">
      <c r="A18" s="20">
        <v>39819</v>
      </c>
      <c r="B18" s="21">
        <v>16</v>
      </c>
      <c r="C18" s="21">
        <f>fixtures!H102</f>
        <v>1</v>
      </c>
      <c r="D18" s="21">
        <f>fixtures!G101</f>
        <v>4</v>
      </c>
      <c r="E18" s="21">
        <f>fixtures!G102</f>
        <v>5</v>
      </c>
      <c r="F18" s="21">
        <f>fixtures!H101</f>
        <v>2</v>
      </c>
      <c r="G18" s="21">
        <f>fixtures!G103</f>
        <v>2</v>
      </c>
      <c r="H18" s="21">
        <f>fixtures!H104</f>
        <v>2</v>
      </c>
      <c r="I18" s="21">
        <f>fixtures!H103</f>
        <v>4</v>
      </c>
      <c r="J18" s="21">
        <f>fixtures!G104</f>
        <v>4</v>
      </c>
      <c r="K18" s="21">
        <f>fixtures!H105</f>
        <v>3</v>
      </c>
      <c r="L18" s="21">
        <f>fixtures!G105</f>
        <v>3</v>
      </c>
      <c r="M18" s="21">
        <f>fixtures!G106</f>
        <v>3</v>
      </c>
      <c r="N18" s="21">
        <f>fixtures!H107</f>
        <v>4</v>
      </c>
      <c r="O18" s="21">
        <f>fixtures!H106</f>
        <v>3</v>
      </c>
      <c r="P18" s="21">
        <f>fixtures!G107</f>
        <v>2</v>
      </c>
      <c r="Q18" s="196">
        <f t="shared" si="0"/>
        <v>42</v>
      </c>
    </row>
    <row r="19" spans="1:17" ht="19.5" customHeight="1">
      <c r="A19" s="20">
        <v>39826</v>
      </c>
      <c r="B19" s="21">
        <v>17</v>
      </c>
      <c r="C19" s="21">
        <f>fixtures!C114</f>
        <v>2</v>
      </c>
      <c r="D19" s="21">
        <f>fixtures!B113</f>
        <v>6</v>
      </c>
      <c r="E19" s="21">
        <f>fixtures!C115</f>
        <v>5</v>
      </c>
      <c r="F19" s="21">
        <f>fixtures!B114</f>
        <v>4</v>
      </c>
      <c r="G19" s="21">
        <f>fixtures!C113</f>
        <v>0</v>
      </c>
      <c r="H19" s="21">
        <f>fixtures!B115</f>
        <v>1</v>
      </c>
      <c r="I19" s="21">
        <f>fixtures!B116</f>
        <v>3</v>
      </c>
      <c r="J19" s="21">
        <f>fixtures!C117</f>
        <v>2</v>
      </c>
      <c r="K19" s="21">
        <f>fixtures!C118</f>
        <v>1</v>
      </c>
      <c r="L19" s="21">
        <f>fixtures!B117</f>
        <v>4</v>
      </c>
      <c r="M19" s="21">
        <f>fixtures!C119</f>
        <v>5</v>
      </c>
      <c r="N19" s="21">
        <f>fixtures!B118</f>
        <v>5</v>
      </c>
      <c r="O19" s="21">
        <f>fixtures!C116</f>
        <v>3</v>
      </c>
      <c r="P19" s="21">
        <f>fixtures!B119</f>
        <v>1</v>
      </c>
      <c r="Q19" s="196">
        <f t="shared" si="0"/>
        <v>42</v>
      </c>
    </row>
    <row r="20" spans="1:17" ht="19.5" customHeight="1">
      <c r="A20" s="20">
        <v>39833</v>
      </c>
      <c r="B20" s="21">
        <v>18</v>
      </c>
      <c r="C20" s="21">
        <f>fixtures!G113</f>
        <v>4</v>
      </c>
      <c r="D20" s="21">
        <f>fixtures!H119</f>
        <v>4</v>
      </c>
      <c r="E20" s="21">
        <f>fixtures!H116</f>
        <v>3</v>
      </c>
      <c r="F20" s="21">
        <f>fixtures!G114</f>
        <v>3</v>
      </c>
      <c r="G20" s="21">
        <f>fixtures!H113</f>
        <v>2</v>
      </c>
      <c r="H20" s="21">
        <f>fixtures!G115</f>
        <v>2</v>
      </c>
      <c r="I20" s="21">
        <f>fixtures!G116</f>
        <v>3</v>
      </c>
      <c r="J20" s="21">
        <f>fixtures!H114</f>
        <v>3</v>
      </c>
      <c r="K20" s="21">
        <f>fixtures!H118</f>
        <v>3</v>
      </c>
      <c r="L20" s="21">
        <f>fixtures!G117</f>
        <v>5.5</v>
      </c>
      <c r="M20" s="21">
        <f>fixtures!G118</f>
        <v>3</v>
      </c>
      <c r="N20" s="21">
        <f>fixtures!H117</f>
        <v>0.5</v>
      </c>
      <c r="O20" s="21">
        <f>fixtures!H115</f>
        <v>4</v>
      </c>
      <c r="P20" s="21">
        <f>fixtures!G119</f>
        <v>2</v>
      </c>
      <c r="Q20" s="196">
        <f t="shared" si="0"/>
        <v>42</v>
      </c>
    </row>
    <row r="21" spans="1:17" ht="19.5" customHeight="1">
      <c r="A21" s="20">
        <v>39840</v>
      </c>
      <c r="B21" s="21">
        <v>19</v>
      </c>
      <c r="C21" s="21">
        <f>fixtures!C127</f>
        <v>3</v>
      </c>
      <c r="D21" s="21">
        <f>fixtures!B125</f>
        <v>4</v>
      </c>
      <c r="E21" s="21">
        <f>fixtures!C131</f>
        <v>5</v>
      </c>
      <c r="F21" s="21">
        <f>fixtures!B126</f>
        <v>2</v>
      </c>
      <c r="G21" s="21">
        <f>fixtures!C130</f>
        <v>1</v>
      </c>
      <c r="H21" s="21">
        <f>fixtures!B127</f>
        <v>3</v>
      </c>
      <c r="I21" s="21">
        <f>fixtures!C125</f>
        <v>2</v>
      </c>
      <c r="J21" s="21">
        <f>fixtures!B128</f>
        <v>4</v>
      </c>
      <c r="K21" s="21">
        <f>fixtures!B129</f>
        <v>2</v>
      </c>
      <c r="L21" s="21">
        <f>fixtures!C126</f>
        <v>4</v>
      </c>
      <c r="M21" s="21">
        <f>fixtures!B130</f>
        <v>5</v>
      </c>
      <c r="N21" s="21">
        <f>fixtures!C128</f>
        <v>2</v>
      </c>
      <c r="O21" s="21">
        <f>fixtures!C129</f>
        <v>4</v>
      </c>
      <c r="P21" s="21">
        <f>fixtures!B131</f>
        <v>1</v>
      </c>
      <c r="Q21" s="196">
        <f t="shared" si="0"/>
        <v>42</v>
      </c>
    </row>
    <row r="22" spans="1:17" ht="19.5" customHeight="1">
      <c r="A22" s="20">
        <v>39847</v>
      </c>
      <c r="B22" s="21">
        <v>20</v>
      </c>
      <c r="C22" s="21">
        <f>fixtures!G125</f>
        <v>2</v>
      </c>
      <c r="D22" s="21">
        <f>fixtures!H127</f>
        <v>3</v>
      </c>
      <c r="E22" s="21">
        <f>fixtures!H131</f>
        <v>2</v>
      </c>
      <c r="F22" s="21">
        <f>fixtures!H128</f>
        <v>2</v>
      </c>
      <c r="G22" s="21">
        <f>fixtures!G126</f>
        <v>2</v>
      </c>
      <c r="H22" s="21">
        <f>fixtures!H130</f>
        <v>2</v>
      </c>
      <c r="I22" s="21">
        <f>fixtures!H125</f>
        <v>4</v>
      </c>
      <c r="J22" s="21">
        <f>fixtures!G127</f>
        <v>3</v>
      </c>
      <c r="K22" s="21">
        <f>fixtures!G128</f>
        <v>4</v>
      </c>
      <c r="L22" s="21">
        <f>fixtures!G129</f>
        <v>2</v>
      </c>
      <c r="M22" s="21">
        <f>fixtures!G130</f>
        <v>4</v>
      </c>
      <c r="N22" s="21">
        <f>fixtures!H126</f>
        <v>4</v>
      </c>
      <c r="O22" s="21">
        <f>fixtures!G131</f>
        <v>4</v>
      </c>
      <c r="P22" s="21">
        <f>fixtures!H129</f>
        <v>4</v>
      </c>
      <c r="Q22" s="196">
        <f t="shared" si="0"/>
        <v>42</v>
      </c>
    </row>
    <row r="23" spans="1:17" ht="19.5" customHeight="1">
      <c r="A23" s="20">
        <v>39854</v>
      </c>
      <c r="B23" s="21">
        <v>21</v>
      </c>
      <c r="C23" s="21">
        <f>fixtures!C140</f>
        <v>5</v>
      </c>
      <c r="D23" s="21">
        <f>fixtures!B137</f>
        <v>5</v>
      </c>
      <c r="E23" s="21">
        <f>fixtures!B138</f>
        <v>5</v>
      </c>
      <c r="F23" s="21">
        <f>fixtures!C142</f>
        <v>2</v>
      </c>
      <c r="G23" s="21">
        <f>fixtures!B139</f>
        <v>4</v>
      </c>
      <c r="H23" s="21">
        <f>fixtures!C143</f>
        <v>1</v>
      </c>
      <c r="I23" s="21">
        <f>fixtures!C141</f>
        <v>3</v>
      </c>
      <c r="J23" s="21">
        <f>fixtures!B140</f>
        <v>1</v>
      </c>
      <c r="K23" s="21">
        <f>fixtures!C137</f>
        <v>1</v>
      </c>
      <c r="L23" s="21">
        <f>fixtures!B141</f>
        <v>3</v>
      </c>
      <c r="M23" s="21">
        <f>fixtures!C138</f>
        <v>1</v>
      </c>
      <c r="N23" s="21">
        <f>fixtures!B142</f>
        <v>4</v>
      </c>
      <c r="O23" s="21">
        <f>fixtures!C139</f>
        <v>2</v>
      </c>
      <c r="P23" s="21">
        <f>fixtures!B143</f>
        <v>5</v>
      </c>
      <c r="Q23" s="196">
        <f t="shared" si="0"/>
        <v>42</v>
      </c>
    </row>
    <row r="24" spans="1:17" ht="19.5" customHeight="1">
      <c r="A24" s="20">
        <v>39868</v>
      </c>
      <c r="B24" s="21">
        <v>22</v>
      </c>
      <c r="C24" s="21">
        <f>fixtures!H143</f>
        <v>1</v>
      </c>
      <c r="D24" s="21">
        <f>fixtures!G137</f>
        <v>4</v>
      </c>
      <c r="E24" s="21">
        <f>fixtures!G138</f>
        <v>5</v>
      </c>
      <c r="F24" s="21">
        <f>fixtures!G139</f>
        <v>2</v>
      </c>
      <c r="G24" s="21">
        <f>fixtures!H141</f>
        <v>3</v>
      </c>
      <c r="H24" s="21">
        <f>fixtures!H142</f>
        <v>5</v>
      </c>
      <c r="I24" s="21">
        <f>fixtures!G140</f>
        <v>5</v>
      </c>
      <c r="J24" s="21">
        <f>fixtures!H138</f>
        <v>1</v>
      </c>
      <c r="K24" s="21">
        <f>fixtures!G141</f>
        <v>3</v>
      </c>
      <c r="L24" s="21">
        <f>fixtures!H137</f>
        <v>2</v>
      </c>
      <c r="M24" s="21">
        <f>fixtures!H139</f>
        <v>4</v>
      </c>
      <c r="N24" s="21">
        <f>fixtures!G142</f>
        <v>1</v>
      </c>
      <c r="O24" s="21">
        <f>fixtures!G143</f>
        <v>5</v>
      </c>
      <c r="P24" s="21">
        <f>fixtures!H140</f>
        <v>1</v>
      </c>
      <c r="Q24" s="196">
        <f t="shared" si="0"/>
        <v>42</v>
      </c>
    </row>
    <row r="25" spans="1:17" ht="19.5" customHeight="1">
      <c r="A25" s="20">
        <v>39875</v>
      </c>
      <c r="B25" s="21">
        <v>23</v>
      </c>
      <c r="C25" s="21">
        <f>fixtures!C153</f>
        <v>5</v>
      </c>
      <c r="D25" s="21">
        <f>fixtures!B149</f>
        <v>3</v>
      </c>
      <c r="E25" s="21">
        <f>fixtures!C150</f>
        <v>5</v>
      </c>
      <c r="F25" s="21">
        <f>fixtures!C155</f>
        <v>4</v>
      </c>
      <c r="G25" s="21">
        <f>fixtures!B150</f>
        <v>1</v>
      </c>
      <c r="H25" s="21">
        <f>fixtures!B151</f>
        <v>2</v>
      </c>
      <c r="I25" s="21">
        <f>fixtures!C154</f>
        <v>3</v>
      </c>
      <c r="J25" s="21">
        <f>fixtures!B152</f>
        <v>3</v>
      </c>
      <c r="K25" s="21">
        <f>fixtures!C151</f>
        <v>4</v>
      </c>
      <c r="L25" s="21">
        <f>fixtures!B153</f>
        <v>1</v>
      </c>
      <c r="M25" s="21">
        <f>fixtures!B154</f>
        <v>3</v>
      </c>
      <c r="N25" s="21">
        <f>fixtures!C149</f>
        <v>3</v>
      </c>
      <c r="O25" s="21">
        <f>fixtures!C152</f>
        <v>3</v>
      </c>
      <c r="P25" s="21">
        <f>fixtures!B155</f>
        <v>2</v>
      </c>
      <c r="Q25" s="196">
        <f t="shared" si="0"/>
        <v>42</v>
      </c>
    </row>
    <row r="26" spans="1:17" ht="19.5" customHeight="1">
      <c r="A26" s="20">
        <v>39882</v>
      </c>
      <c r="B26" s="21">
        <v>24</v>
      </c>
      <c r="C26" s="21">
        <f>fixtures!G149</f>
        <v>2</v>
      </c>
      <c r="D26" s="21">
        <f>fixtures!H154</f>
        <v>1</v>
      </c>
      <c r="E26" s="21">
        <f>fixtures!G150</f>
        <v>4</v>
      </c>
      <c r="F26" s="21">
        <f>fixtures!H153</f>
        <v>0</v>
      </c>
      <c r="G26" s="21">
        <f>fixtures!G151</f>
        <v>3</v>
      </c>
      <c r="H26" s="21">
        <f>fixtures!G152</f>
        <v>5</v>
      </c>
      <c r="I26" s="21">
        <f>fixtures!G153</f>
        <v>6</v>
      </c>
      <c r="J26" s="21">
        <f>fixtures!H151</f>
        <v>3</v>
      </c>
      <c r="K26" s="21">
        <f>fixtures!H149</f>
        <v>4</v>
      </c>
      <c r="L26" s="21">
        <f>fixtures!H152</f>
        <v>1</v>
      </c>
      <c r="M26" s="21">
        <f>fixtures!G154</f>
        <v>5</v>
      </c>
      <c r="N26" s="21">
        <f>fixtures!H150</f>
        <v>2</v>
      </c>
      <c r="O26" s="21">
        <f>fixtures!G155</f>
        <v>1</v>
      </c>
      <c r="P26" s="21">
        <f>fixtures!H155</f>
        <v>5</v>
      </c>
      <c r="Q26" s="196">
        <f t="shared" si="0"/>
        <v>42</v>
      </c>
    </row>
    <row r="27" spans="1:17" ht="19.5" customHeight="1">
      <c r="A27" s="20">
        <v>39889</v>
      </c>
      <c r="B27" s="21">
        <v>25</v>
      </c>
      <c r="C27" s="21">
        <f>fixtures!B161</f>
        <v>5</v>
      </c>
      <c r="D27" s="21">
        <f>fixtures!C167</f>
        <v>4</v>
      </c>
      <c r="E27" s="21">
        <f>fixtures!C164</f>
        <v>4</v>
      </c>
      <c r="F27" s="21">
        <f>fixtures!B162</f>
        <v>5</v>
      </c>
      <c r="G27" s="21">
        <f>fixtures!C165</f>
        <v>5</v>
      </c>
      <c r="H27" s="21">
        <f>fixtures!C162</f>
        <v>1</v>
      </c>
      <c r="I27" s="21">
        <f>fixtures!C166</f>
        <v>4</v>
      </c>
      <c r="J27" s="21">
        <f>fixtures!B163</f>
        <v>2</v>
      </c>
      <c r="K27" s="21">
        <f>fixtures!B164</f>
        <v>2</v>
      </c>
      <c r="L27" s="21">
        <f>fixtures!B165</f>
        <v>1</v>
      </c>
      <c r="M27" s="21">
        <f>fixtures!C161</f>
        <v>1</v>
      </c>
      <c r="N27" s="21">
        <f>fixtures!B166</f>
        <v>2</v>
      </c>
      <c r="O27" s="21">
        <f>fixtures!B167</f>
        <v>2</v>
      </c>
      <c r="P27" s="21">
        <f>fixtures!C163</f>
        <v>4</v>
      </c>
      <c r="Q27" s="196">
        <f t="shared" si="0"/>
        <v>42</v>
      </c>
    </row>
    <row r="28" spans="1:17" ht="19.5" customHeight="1" thickBot="1">
      <c r="A28" s="46">
        <v>39896</v>
      </c>
      <c r="B28" s="47">
        <v>26</v>
      </c>
      <c r="C28" s="21">
        <f>fixtures!H166</f>
        <v>4</v>
      </c>
      <c r="D28" s="21">
        <f>fixtures!G161</f>
        <v>4</v>
      </c>
      <c r="E28" s="21">
        <f>fixtures!G162</f>
        <v>5</v>
      </c>
      <c r="F28" s="21">
        <f>fixtures!G163</f>
        <v>4</v>
      </c>
      <c r="G28" s="21">
        <f>fixtures!H167</f>
        <v>2</v>
      </c>
      <c r="H28" s="21">
        <f>fixtures!H161</f>
        <v>2</v>
      </c>
      <c r="I28" s="21">
        <f>fixtures!H165</f>
        <v>6</v>
      </c>
      <c r="J28" s="21">
        <f>fixtures!G164</f>
        <v>2</v>
      </c>
      <c r="K28" s="21">
        <f>fixtures!G165</f>
        <v>0</v>
      </c>
      <c r="L28" s="21">
        <f>fixtures!H162</f>
        <v>1</v>
      </c>
      <c r="M28" s="21">
        <f>fixtures!H164</f>
        <v>4</v>
      </c>
      <c r="N28" s="21">
        <f>fixtures!G166</f>
        <v>2</v>
      </c>
      <c r="O28" s="21">
        <f>fixtures!H163</f>
        <v>2</v>
      </c>
      <c r="P28" s="21">
        <f>fixtures!G167</f>
        <v>4</v>
      </c>
      <c r="Q28" s="196">
        <f t="shared" si="0"/>
        <v>42</v>
      </c>
    </row>
    <row r="29" spans="1:16" s="57" customFormat="1" ht="27.75" customHeight="1" thickBot="1">
      <c r="A29" s="53" t="s">
        <v>32</v>
      </c>
      <c r="B29" s="54"/>
      <c r="C29" s="55">
        <f aca="true" t="shared" si="1" ref="C29:P29">SUM(C3:C28)</f>
        <v>76</v>
      </c>
      <c r="D29" s="55">
        <f t="shared" si="1"/>
        <v>100</v>
      </c>
      <c r="E29" s="55">
        <f t="shared" si="1"/>
        <v>105</v>
      </c>
      <c r="F29" s="55">
        <f t="shared" si="1"/>
        <v>67.5</v>
      </c>
      <c r="G29" s="55">
        <f t="shared" si="1"/>
        <v>58</v>
      </c>
      <c r="H29" s="55">
        <f t="shared" si="1"/>
        <v>67</v>
      </c>
      <c r="I29" s="55">
        <f t="shared" si="1"/>
        <v>94.5</v>
      </c>
      <c r="J29" s="55">
        <f t="shared" si="1"/>
        <v>65</v>
      </c>
      <c r="K29" s="55">
        <f t="shared" si="1"/>
        <v>64</v>
      </c>
      <c r="L29" s="55">
        <f t="shared" si="1"/>
        <v>56.5</v>
      </c>
      <c r="M29" s="55">
        <f t="shared" si="1"/>
        <v>112</v>
      </c>
      <c r="N29" s="55">
        <f t="shared" si="1"/>
        <v>61.5</v>
      </c>
      <c r="O29" s="55">
        <f t="shared" si="1"/>
        <v>85</v>
      </c>
      <c r="P29" s="56">
        <f t="shared" si="1"/>
        <v>80</v>
      </c>
    </row>
    <row r="30" spans="1:16" ht="19.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ht="19.5" customHeight="1">
      <c r="A31" s="25"/>
      <c r="B31" s="26" t="s">
        <v>29</v>
      </c>
      <c r="C31" s="26">
        <f>COUNTIF(C3:C28,"6")</f>
        <v>0</v>
      </c>
      <c r="D31" s="26">
        <f aca="true" t="shared" si="2" ref="D31:P31">COUNTIF(D3:D28,"6")</f>
        <v>3</v>
      </c>
      <c r="E31" s="26">
        <f t="shared" si="2"/>
        <v>2</v>
      </c>
      <c r="F31" s="26">
        <f t="shared" si="2"/>
        <v>0</v>
      </c>
      <c r="G31" s="26">
        <f>COUNTIF(G3:G28,"6")</f>
        <v>0</v>
      </c>
      <c r="H31" s="26">
        <f t="shared" si="2"/>
        <v>0</v>
      </c>
      <c r="I31" s="26">
        <f t="shared" si="2"/>
        <v>3</v>
      </c>
      <c r="J31" s="26">
        <f t="shared" si="2"/>
        <v>0</v>
      </c>
      <c r="K31" s="26">
        <f t="shared" si="2"/>
        <v>0</v>
      </c>
      <c r="L31" s="26">
        <f t="shared" si="2"/>
        <v>0</v>
      </c>
      <c r="M31" s="26">
        <f t="shared" si="2"/>
        <v>3</v>
      </c>
      <c r="N31" s="26">
        <f>COUNTIF(N3:N28,"6")</f>
        <v>0</v>
      </c>
      <c r="O31" s="26">
        <f>COUNTIF(O3:O28,"6")</f>
        <v>0</v>
      </c>
      <c r="P31" s="26">
        <f t="shared" si="2"/>
        <v>0</v>
      </c>
    </row>
    <row r="32" spans="1:16" ht="19.5" customHeight="1">
      <c r="A32" s="25"/>
      <c r="B32" s="26" t="s">
        <v>267</v>
      </c>
      <c r="C32" s="26">
        <f>COUNTIF(C2:C27,"5.5")</f>
        <v>0</v>
      </c>
      <c r="D32" s="26">
        <f aca="true" t="shared" si="3" ref="D32:P32">COUNTIF(D2:D27,"5.5")</f>
        <v>0</v>
      </c>
      <c r="E32" s="26">
        <f t="shared" si="3"/>
        <v>0</v>
      </c>
      <c r="F32" s="26">
        <f t="shared" si="3"/>
        <v>0</v>
      </c>
      <c r="G32" s="26">
        <f t="shared" si="3"/>
        <v>0</v>
      </c>
      <c r="H32" s="26">
        <f t="shared" si="3"/>
        <v>0</v>
      </c>
      <c r="I32" s="26">
        <f t="shared" si="3"/>
        <v>0</v>
      </c>
      <c r="J32" s="26">
        <f t="shared" si="3"/>
        <v>0</v>
      </c>
      <c r="K32" s="26">
        <f t="shared" si="3"/>
        <v>0</v>
      </c>
      <c r="L32" s="26">
        <f t="shared" si="3"/>
        <v>1</v>
      </c>
      <c r="M32" s="26">
        <f t="shared" si="3"/>
        <v>0</v>
      </c>
      <c r="N32" s="26">
        <f t="shared" si="3"/>
        <v>0</v>
      </c>
      <c r="O32" s="26">
        <f t="shared" si="3"/>
        <v>0</v>
      </c>
      <c r="P32" s="26">
        <f t="shared" si="3"/>
        <v>0</v>
      </c>
    </row>
    <row r="33" spans="1:16" ht="19.5" customHeight="1">
      <c r="A33" s="25"/>
      <c r="B33" s="26" t="s">
        <v>20</v>
      </c>
      <c r="C33" s="26">
        <f>COUNTIF(C3:C28,"5")</f>
        <v>4</v>
      </c>
      <c r="D33" s="26">
        <f aca="true" t="shared" si="4" ref="D33:P33">COUNTIF(D3:D28,"5")</f>
        <v>3</v>
      </c>
      <c r="E33" s="26">
        <f t="shared" si="4"/>
        <v>10</v>
      </c>
      <c r="F33" s="26">
        <f t="shared" si="4"/>
        <v>2</v>
      </c>
      <c r="G33" s="26">
        <f>COUNTIF(G3:G28,"5")</f>
        <v>2</v>
      </c>
      <c r="H33" s="26">
        <f t="shared" si="4"/>
        <v>5</v>
      </c>
      <c r="I33" s="26">
        <f t="shared" si="4"/>
        <v>4</v>
      </c>
      <c r="J33" s="26">
        <f t="shared" si="4"/>
        <v>0</v>
      </c>
      <c r="K33" s="26">
        <f t="shared" si="4"/>
        <v>2</v>
      </c>
      <c r="L33" s="26">
        <f t="shared" si="4"/>
        <v>0</v>
      </c>
      <c r="M33" s="26">
        <f t="shared" si="4"/>
        <v>11</v>
      </c>
      <c r="N33" s="26">
        <f>COUNTIF(N3:N28,"5")</f>
        <v>2</v>
      </c>
      <c r="O33" s="26">
        <f>COUNTIF(O3:O28,"5")</f>
        <v>5</v>
      </c>
      <c r="P33" s="26">
        <f t="shared" si="4"/>
        <v>4</v>
      </c>
    </row>
    <row r="34" spans="1:16" ht="19.5" customHeight="1">
      <c r="A34" s="25"/>
      <c r="B34" s="26" t="s">
        <v>21</v>
      </c>
      <c r="C34" s="26">
        <f>COUNTIF(C3:C28,"4")</f>
        <v>5</v>
      </c>
      <c r="D34" s="26">
        <f aca="true" t="shared" si="5" ref="D34:P34">COUNTIF(D3:D28,"4")</f>
        <v>12</v>
      </c>
      <c r="E34" s="26">
        <f t="shared" si="5"/>
        <v>7</v>
      </c>
      <c r="F34" s="26">
        <f t="shared" si="5"/>
        <v>6</v>
      </c>
      <c r="G34" s="26">
        <f>COUNTIF(G3:G28,"4")</f>
        <v>2</v>
      </c>
      <c r="H34" s="26">
        <f t="shared" si="5"/>
        <v>1</v>
      </c>
      <c r="I34" s="26">
        <f t="shared" si="5"/>
        <v>6</v>
      </c>
      <c r="J34" s="26">
        <f t="shared" si="5"/>
        <v>5</v>
      </c>
      <c r="K34" s="26">
        <f t="shared" si="5"/>
        <v>5</v>
      </c>
      <c r="L34" s="26">
        <f t="shared" si="5"/>
        <v>4</v>
      </c>
      <c r="M34" s="26">
        <f t="shared" si="5"/>
        <v>7</v>
      </c>
      <c r="N34" s="26">
        <f>COUNTIF(N3:N28,"4")</f>
        <v>6</v>
      </c>
      <c r="O34" s="26">
        <f>COUNTIF(O3:O28,"4")</f>
        <v>8</v>
      </c>
      <c r="P34" s="26">
        <f t="shared" si="5"/>
        <v>10</v>
      </c>
    </row>
    <row r="35" spans="1:16" ht="19.5" customHeight="1">
      <c r="A35" s="25"/>
      <c r="B35" s="26" t="s">
        <v>256</v>
      </c>
      <c r="C35" s="26">
        <f>COUNTIF(C4:C29,"3.5")</f>
        <v>0</v>
      </c>
      <c r="D35" s="26">
        <f aca="true" t="shared" si="6" ref="D35:P35">COUNTIF(D4:D29,"3.5")</f>
        <v>0</v>
      </c>
      <c r="E35" s="26">
        <f t="shared" si="6"/>
        <v>0</v>
      </c>
      <c r="F35" s="26">
        <f t="shared" si="6"/>
        <v>1</v>
      </c>
      <c r="G35" s="26">
        <f t="shared" si="6"/>
        <v>0</v>
      </c>
      <c r="H35" s="26">
        <f t="shared" si="6"/>
        <v>0</v>
      </c>
      <c r="I35" s="26">
        <f t="shared" si="6"/>
        <v>0</v>
      </c>
      <c r="J35" s="26">
        <f t="shared" si="6"/>
        <v>0</v>
      </c>
      <c r="K35" s="26">
        <f t="shared" si="6"/>
        <v>0</v>
      </c>
      <c r="L35" s="26">
        <f t="shared" si="6"/>
        <v>0</v>
      </c>
      <c r="M35" s="26">
        <f t="shared" si="6"/>
        <v>0</v>
      </c>
      <c r="N35" s="26">
        <f t="shared" si="6"/>
        <v>0</v>
      </c>
      <c r="O35" s="26">
        <f t="shared" si="6"/>
        <v>0</v>
      </c>
      <c r="P35" s="26">
        <f t="shared" si="6"/>
        <v>0</v>
      </c>
    </row>
    <row r="36" spans="1:16" ht="19.5" customHeight="1">
      <c r="A36" s="26" t="s">
        <v>22</v>
      </c>
      <c r="B36" s="43"/>
      <c r="C36" s="40">
        <f>SUM(C31:C35)</f>
        <v>9</v>
      </c>
      <c r="D36" s="40">
        <f aca="true" t="shared" si="7" ref="D36:P36">SUM(D31:D35)</f>
        <v>18</v>
      </c>
      <c r="E36" s="40">
        <f t="shared" si="7"/>
        <v>19</v>
      </c>
      <c r="F36" s="40">
        <f t="shared" si="7"/>
        <v>9</v>
      </c>
      <c r="G36" s="40">
        <f t="shared" si="7"/>
        <v>4</v>
      </c>
      <c r="H36" s="40">
        <f t="shared" si="7"/>
        <v>6</v>
      </c>
      <c r="I36" s="40">
        <f t="shared" si="7"/>
        <v>13</v>
      </c>
      <c r="J36" s="40">
        <f t="shared" si="7"/>
        <v>5</v>
      </c>
      <c r="K36" s="40">
        <f t="shared" si="7"/>
        <v>7</v>
      </c>
      <c r="L36" s="40">
        <f t="shared" si="7"/>
        <v>5</v>
      </c>
      <c r="M36" s="40">
        <f t="shared" si="7"/>
        <v>21</v>
      </c>
      <c r="N36" s="40">
        <f t="shared" si="7"/>
        <v>8</v>
      </c>
      <c r="O36" s="40">
        <f t="shared" si="7"/>
        <v>13</v>
      </c>
      <c r="P36" s="40">
        <f t="shared" si="7"/>
        <v>14</v>
      </c>
    </row>
    <row r="37" spans="1:16" ht="19.5" customHeight="1">
      <c r="A37" s="26"/>
      <c r="B37" s="43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ht="19.5" customHeight="1">
      <c r="A38" s="25" t="s">
        <v>33</v>
      </c>
      <c r="B38" s="26" t="s">
        <v>30</v>
      </c>
      <c r="C38" s="26">
        <f>COUNTIF(C3:C28,"3")</f>
        <v>6</v>
      </c>
      <c r="D38" s="26">
        <f aca="true" t="shared" si="8" ref="D38:P38">COUNTIF(D3:D28,"3")</f>
        <v>5</v>
      </c>
      <c r="E38" s="26">
        <f t="shared" si="8"/>
        <v>3</v>
      </c>
      <c r="F38" s="26">
        <f t="shared" si="8"/>
        <v>3</v>
      </c>
      <c r="G38" s="26">
        <f t="shared" si="8"/>
        <v>6</v>
      </c>
      <c r="H38" s="26">
        <f t="shared" si="8"/>
        <v>3</v>
      </c>
      <c r="I38" s="26">
        <f t="shared" si="8"/>
        <v>8</v>
      </c>
      <c r="J38" s="26">
        <f t="shared" si="8"/>
        <v>10</v>
      </c>
      <c r="K38" s="26">
        <f t="shared" si="8"/>
        <v>6</v>
      </c>
      <c r="L38" s="26">
        <f t="shared" si="8"/>
        <v>4</v>
      </c>
      <c r="M38" s="26">
        <f t="shared" si="8"/>
        <v>3</v>
      </c>
      <c r="N38" s="26">
        <f>COUNTIF(N3:N28,"3")</f>
        <v>2</v>
      </c>
      <c r="O38" s="26">
        <f>COUNTIF(O3:O28,"3")</f>
        <v>3</v>
      </c>
      <c r="P38" s="26">
        <f t="shared" si="8"/>
        <v>0</v>
      </c>
    </row>
    <row r="40" spans="1:16" ht="19.5" customHeight="1">
      <c r="A40" s="25"/>
      <c r="B40" s="26" t="s">
        <v>257</v>
      </c>
      <c r="C40" s="26">
        <f>COUNTIF(C2:C27,"2.5")</f>
        <v>0</v>
      </c>
      <c r="D40" s="26">
        <f aca="true" t="shared" si="9" ref="D40:P40">COUNTIF(D2:D27,"2.5")</f>
        <v>0</v>
      </c>
      <c r="E40" s="26">
        <f t="shared" si="9"/>
        <v>0</v>
      </c>
      <c r="F40" s="26">
        <f t="shared" si="9"/>
        <v>0</v>
      </c>
      <c r="G40" s="26">
        <f t="shared" si="9"/>
        <v>0</v>
      </c>
      <c r="H40" s="26">
        <f t="shared" si="9"/>
        <v>0</v>
      </c>
      <c r="I40" s="26">
        <f t="shared" si="9"/>
        <v>1</v>
      </c>
      <c r="J40" s="26">
        <f t="shared" si="9"/>
        <v>0</v>
      </c>
      <c r="K40" s="26">
        <f t="shared" si="9"/>
        <v>0</v>
      </c>
      <c r="L40" s="26">
        <f t="shared" si="9"/>
        <v>0</v>
      </c>
      <c r="M40" s="26">
        <f t="shared" si="9"/>
        <v>0</v>
      </c>
      <c r="N40" s="26">
        <f t="shared" si="9"/>
        <v>0</v>
      </c>
      <c r="O40" s="26">
        <f t="shared" si="9"/>
        <v>0</v>
      </c>
      <c r="P40" s="26">
        <f t="shared" si="9"/>
        <v>0</v>
      </c>
    </row>
    <row r="41" spans="1:16" ht="19.5" customHeight="1">
      <c r="A41" s="25"/>
      <c r="B41" s="26" t="s">
        <v>23</v>
      </c>
      <c r="C41" s="26">
        <f aca="true" t="shared" si="10" ref="C41:P41">COUNTIF(C3:C28,"2")</f>
        <v>7</v>
      </c>
      <c r="D41" s="26">
        <f t="shared" si="10"/>
        <v>1</v>
      </c>
      <c r="E41" s="26">
        <f t="shared" si="10"/>
        <v>3</v>
      </c>
      <c r="F41" s="26">
        <f t="shared" si="10"/>
        <v>8</v>
      </c>
      <c r="G41" s="26">
        <f t="shared" si="10"/>
        <v>8</v>
      </c>
      <c r="H41" s="26">
        <f t="shared" si="10"/>
        <v>12</v>
      </c>
      <c r="I41" s="26">
        <f t="shared" si="10"/>
        <v>2</v>
      </c>
      <c r="J41" s="26">
        <f t="shared" si="10"/>
        <v>6</v>
      </c>
      <c r="K41" s="26">
        <f t="shared" si="10"/>
        <v>5</v>
      </c>
      <c r="L41" s="26">
        <f t="shared" si="10"/>
        <v>8</v>
      </c>
      <c r="M41" s="26">
        <f t="shared" si="10"/>
        <v>0</v>
      </c>
      <c r="N41" s="26">
        <f t="shared" si="10"/>
        <v>7</v>
      </c>
      <c r="O41" s="26">
        <f t="shared" si="10"/>
        <v>9</v>
      </c>
      <c r="P41" s="26">
        <f t="shared" si="10"/>
        <v>8</v>
      </c>
    </row>
    <row r="42" spans="1:16" ht="19.5" customHeight="1">
      <c r="A42" s="25"/>
      <c r="B42" s="26" t="s">
        <v>24</v>
      </c>
      <c r="C42" s="26">
        <f>COUNTIF(C3:C28,"1")</f>
        <v>4</v>
      </c>
      <c r="D42" s="26">
        <f aca="true" t="shared" si="11" ref="D42:P42">COUNTIF(D3:D28,"1")</f>
        <v>2</v>
      </c>
      <c r="E42" s="26">
        <f t="shared" si="11"/>
        <v>0</v>
      </c>
      <c r="F42" s="26">
        <f t="shared" si="11"/>
        <v>5</v>
      </c>
      <c r="G42" s="26">
        <f>COUNTIF(G3:G28,"1")</f>
        <v>6</v>
      </c>
      <c r="H42" s="26">
        <f t="shared" si="11"/>
        <v>5</v>
      </c>
      <c r="I42" s="26">
        <f t="shared" si="11"/>
        <v>2</v>
      </c>
      <c r="J42" s="26">
        <f t="shared" si="11"/>
        <v>3</v>
      </c>
      <c r="K42" s="26">
        <f t="shared" si="11"/>
        <v>6</v>
      </c>
      <c r="L42" s="26">
        <f t="shared" si="11"/>
        <v>7</v>
      </c>
      <c r="M42" s="26">
        <f t="shared" si="11"/>
        <v>2</v>
      </c>
      <c r="N42" s="26">
        <f>COUNTIF(N3:N28,"1")</f>
        <v>7</v>
      </c>
      <c r="O42" s="26">
        <f>COUNTIF(O3:O28,"1")</f>
        <v>1</v>
      </c>
      <c r="P42" s="26">
        <f t="shared" si="11"/>
        <v>4</v>
      </c>
    </row>
    <row r="43" spans="1:16" ht="19.5" customHeight="1">
      <c r="A43" s="25"/>
      <c r="B43" s="26" t="s">
        <v>268</v>
      </c>
      <c r="C43" s="26">
        <f>COUNTIF(C2:C27,"0.5")</f>
        <v>0</v>
      </c>
      <c r="D43" s="26">
        <f aca="true" t="shared" si="12" ref="D43:P43">COUNTIF(D2:D27,"0.5")</f>
        <v>0</v>
      </c>
      <c r="E43" s="26">
        <f t="shared" si="12"/>
        <v>0</v>
      </c>
      <c r="F43" s="26">
        <f t="shared" si="12"/>
        <v>0</v>
      </c>
      <c r="G43" s="26">
        <f t="shared" si="12"/>
        <v>0</v>
      </c>
      <c r="H43" s="26">
        <f t="shared" si="12"/>
        <v>0</v>
      </c>
      <c r="I43" s="26">
        <f t="shared" si="12"/>
        <v>0</v>
      </c>
      <c r="J43" s="26">
        <f t="shared" si="12"/>
        <v>0</v>
      </c>
      <c r="K43" s="26">
        <f t="shared" si="12"/>
        <v>0</v>
      </c>
      <c r="L43" s="26">
        <f t="shared" si="12"/>
        <v>0</v>
      </c>
      <c r="M43" s="26">
        <f t="shared" si="12"/>
        <v>0</v>
      </c>
      <c r="N43" s="26">
        <f t="shared" si="12"/>
        <v>1</v>
      </c>
      <c r="O43" s="26">
        <f t="shared" si="12"/>
        <v>0</v>
      </c>
      <c r="P43" s="26">
        <f t="shared" si="12"/>
        <v>0</v>
      </c>
    </row>
    <row r="44" spans="1:16" ht="19.5" customHeight="1">
      <c r="A44" s="25"/>
      <c r="B44" s="26" t="s">
        <v>25</v>
      </c>
      <c r="C44" s="26">
        <f aca="true" t="shared" si="13" ref="C44:P44">COUNTIF(C3:C28,"0")</f>
        <v>0</v>
      </c>
      <c r="D44" s="26">
        <f t="shared" si="13"/>
        <v>0</v>
      </c>
      <c r="E44" s="26">
        <f t="shared" si="13"/>
        <v>1</v>
      </c>
      <c r="F44" s="26">
        <f t="shared" si="13"/>
        <v>1</v>
      </c>
      <c r="G44" s="26">
        <f t="shared" si="13"/>
        <v>2</v>
      </c>
      <c r="H44" s="26">
        <f t="shared" si="13"/>
        <v>0</v>
      </c>
      <c r="I44" s="26">
        <f t="shared" si="13"/>
        <v>0</v>
      </c>
      <c r="J44" s="26">
        <f t="shared" si="13"/>
        <v>2</v>
      </c>
      <c r="K44" s="26">
        <f t="shared" si="13"/>
        <v>2</v>
      </c>
      <c r="L44" s="26">
        <f t="shared" si="13"/>
        <v>2</v>
      </c>
      <c r="M44" s="26">
        <f t="shared" si="13"/>
        <v>0</v>
      </c>
      <c r="N44" s="26">
        <f t="shared" si="13"/>
        <v>1</v>
      </c>
      <c r="O44" s="26">
        <f t="shared" si="13"/>
        <v>0</v>
      </c>
      <c r="P44" s="26">
        <f t="shared" si="13"/>
        <v>0</v>
      </c>
    </row>
    <row r="45" spans="1:16" ht="19.5" customHeight="1">
      <c r="A45" s="39" t="s">
        <v>26</v>
      </c>
      <c r="B45" s="32"/>
      <c r="C45" s="41">
        <f>SUM(C40:C44)</f>
        <v>11</v>
      </c>
      <c r="D45" s="41">
        <f aca="true" t="shared" si="14" ref="D45:P45">SUM(D40:D44)</f>
        <v>3</v>
      </c>
      <c r="E45" s="41">
        <f t="shared" si="14"/>
        <v>4</v>
      </c>
      <c r="F45" s="41">
        <f t="shared" si="14"/>
        <v>14</v>
      </c>
      <c r="G45" s="41">
        <f t="shared" si="14"/>
        <v>16</v>
      </c>
      <c r="H45" s="41">
        <f t="shared" si="14"/>
        <v>17</v>
      </c>
      <c r="I45" s="41">
        <f t="shared" si="14"/>
        <v>5</v>
      </c>
      <c r="J45" s="41">
        <f t="shared" si="14"/>
        <v>11</v>
      </c>
      <c r="K45" s="41">
        <f t="shared" si="14"/>
        <v>13</v>
      </c>
      <c r="L45" s="41">
        <f t="shared" si="14"/>
        <v>17</v>
      </c>
      <c r="M45" s="41">
        <f t="shared" si="14"/>
        <v>2</v>
      </c>
      <c r="N45" s="41">
        <f t="shared" si="14"/>
        <v>16</v>
      </c>
      <c r="O45" s="41">
        <f t="shared" si="14"/>
        <v>10</v>
      </c>
      <c r="P45" s="41">
        <f t="shared" si="14"/>
        <v>12</v>
      </c>
    </row>
    <row r="46" spans="1:16" ht="19.5" customHeight="1">
      <c r="A46" s="39" t="s">
        <v>28</v>
      </c>
      <c r="B46" s="32"/>
      <c r="C46" s="42">
        <f aca="true" t="shared" si="15" ref="C46:P46">C36+C38+C45</f>
        <v>26</v>
      </c>
      <c r="D46" s="42">
        <f t="shared" si="15"/>
        <v>26</v>
      </c>
      <c r="E46" s="42">
        <f t="shared" si="15"/>
        <v>26</v>
      </c>
      <c r="F46" s="42">
        <f t="shared" si="15"/>
        <v>26</v>
      </c>
      <c r="G46" s="42">
        <f t="shared" si="15"/>
        <v>26</v>
      </c>
      <c r="H46" s="42">
        <f t="shared" si="15"/>
        <v>26</v>
      </c>
      <c r="I46" s="42">
        <f t="shared" si="15"/>
        <v>26</v>
      </c>
      <c r="J46" s="42">
        <f t="shared" si="15"/>
        <v>26</v>
      </c>
      <c r="K46" s="42">
        <f t="shared" si="15"/>
        <v>26</v>
      </c>
      <c r="L46" s="42">
        <f t="shared" si="15"/>
        <v>26</v>
      </c>
      <c r="M46" s="42">
        <f t="shared" si="15"/>
        <v>26</v>
      </c>
      <c r="N46" s="42">
        <f t="shared" si="15"/>
        <v>26</v>
      </c>
      <c r="O46" s="42">
        <f t="shared" si="15"/>
        <v>26</v>
      </c>
      <c r="P46" s="42">
        <f t="shared" si="15"/>
        <v>26</v>
      </c>
    </row>
    <row r="47" spans="1:16" ht="19.5" customHeight="1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9.5" customHeight="1">
      <c r="A48" s="2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37.25">
      <c r="A49" s="17"/>
      <c r="B49" s="45"/>
      <c r="C49" s="44" t="s">
        <v>3</v>
      </c>
      <c r="D49" s="44" t="s">
        <v>0</v>
      </c>
      <c r="E49" s="44" t="s">
        <v>1</v>
      </c>
      <c r="F49" s="44" t="s">
        <v>16</v>
      </c>
      <c r="G49" s="44" t="s">
        <v>17</v>
      </c>
      <c r="H49" s="44" t="s">
        <v>4</v>
      </c>
      <c r="I49" s="44" t="s">
        <v>40</v>
      </c>
      <c r="J49" s="44" t="s">
        <v>41</v>
      </c>
      <c r="K49" s="44" t="s">
        <v>18</v>
      </c>
      <c r="L49" s="44" t="s">
        <v>2</v>
      </c>
      <c r="M49" s="44" t="s">
        <v>42</v>
      </c>
      <c r="N49" s="44" t="s">
        <v>43</v>
      </c>
      <c r="O49" s="44" t="s">
        <v>5</v>
      </c>
      <c r="P49" s="44" t="s">
        <v>6</v>
      </c>
    </row>
    <row r="51" spans="1:16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9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65" ht="19.5" customHeight="1">
      <c r="P65" s="8"/>
    </row>
    <row r="66" ht="19.5" customHeight="1">
      <c r="P66" s="8"/>
    </row>
    <row r="67" ht="19.5" customHeight="1">
      <c r="P67" s="8"/>
    </row>
    <row r="68" ht="19.5" customHeight="1">
      <c r="P68" s="8"/>
    </row>
    <row r="69" ht="19.5" customHeight="1">
      <c r="P69" s="8"/>
    </row>
    <row r="70" ht="19.5" customHeight="1">
      <c r="P70" s="8"/>
    </row>
    <row r="71" ht="19.5" customHeight="1">
      <c r="P71" s="8"/>
    </row>
    <row r="72" ht="19.5" customHeight="1">
      <c r="P72" s="8"/>
    </row>
    <row r="73" ht="19.5" customHeight="1">
      <c r="P73" s="8"/>
    </row>
    <row r="74" ht="19.5" customHeight="1">
      <c r="P74" s="8"/>
    </row>
    <row r="75" ht="19.5" customHeight="1">
      <c r="P75" s="8"/>
    </row>
    <row r="76" ht="19.5" customHeight="1">
      <c r="P76" s="8"/>
    </row>
    <row r="77" ht="19.5" customHeight="1">
      <c r="P77" s="8"/>
    </row>
    <row r="78" ht="19.5" customHeight="1">
      <c r="P78" s="8"/>
    </row>
  </sheetData>
  <conditionalFormatting sqref="C3:P28">
    <cfRule type="cellIs" priority="1" dxfId="0" operator="between" stopIfTrue="1">
      <formula>0</formula>
      <formula>2</formula>
    </cfRule>
    <cfRule type="cellIs" priority="2" dxfId="1" operator="between" stopIfTrue="1">
      <formula>3</formula>
      <formula>6</formula>
    </cfRule>
  </conditionalFormatting>
  <printOptions/>
  <pageMargins left="0.75" right="0.75" top="1" bottom="1" header="0.5" footer="0.5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160"/>
  <sheetViews>
    <sheetView zoomScale="70" zoomScaleNormal="70" workbookViewId="0" topLeftCell="A1">
      <pane ySplit="18" topLeftCell="BM94" activePane="bottomLeft" state="frozen"/>
      <selection pane="topLeft" activeCell="A1" sqref="A1"/>
      <selection pane="bottomLeft" activeCell="D122" sqref="D122"/>
    </sheetView>
  </sheetViews>
  <sheetFormatPr defaultColWidth="9.140625" defaultRowHeight="12.75"/>
  <cols>
    <col min="1" max="2" width="19.8515625" style="0" customWidth="1"/>
    <col min="3" max="3" width="14.00390625" style="95" customWidth="1"/>
    <col min="4" max="4" width="17.7109375" style="157" customWidth="1"/>
    <col min="5" max="6" width="17.7109375" style="227" hidden="1" customWidth="1"/>
    <col min="7" max="7" width="17.7109375" style="219" hidden="1" customWidth="1"/>
    <col min="12" max="12" width="9.140625" style="179" customWidth="1"/>
    <col min="13" max="13" width="5.7109375" style="148" customWidth="1"/>
    <col min="14" max="14" width="5.57421875" style="148" customWidth="1"/>
    <col min="15" max="24" width="5.7109375" style="148" customWidth="1"/>
    <col min="25" max="25" width="5.7109375" style="194" customWidth="1"/>
    <col min="26" max="37" width="5.7109375" style="148" customWidth="1"/>
    <col min="38" max="38" width="5.7109375" style="194" customWidth="1"/>
    <col min="39" max="40" width="19.8515625" style="0" customWidth="1"/>
    <col min="41" max="41" width="9.140625" style="31" customWidth="1"/>
    <col min="42" max="42" width="9.140625" style="125" customWidth="1"/>
    <col min="43" max="16384" width="0" style="31" hidden="1" customWidth="1"/>
  </cols>
  <sheetData>
    <row r="1" spans="1:201" s="118" customFormat="1" ht="20.25">
      <c r="A1" s="250" t="s">
        <v>223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92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92"/>
      <c r="GQ1" s="111"/>
      <c r="GR1" s="111"/>
      <c r="GS1" s="111"/>
    </row>
    <row r="2" spans="1:201" s="118" customFormat="1" ht="18" hidden="1">
      <c r="A2" s="112"/>
      <c r="B2" s="113"/>
      <c r="C2" s="112"/>
      <c r="D2" s="152"/>
      <c r="E2" s="220"/>
      <c r="F2" s="220"/>
      <c r="G2" s="212"/>
      <c r="H2" s="119"/>
      <c r="I2" s="119"/>
      <c r="J2" s="119"/>
      <c r="K2" s="119"/>
      <c r="L2" s="176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92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92"/>
      <c r="AM2" s="112"/>
      <c r="AN2" s="113"/>
      <c r="GQ2" s="111"/>
      <c r="GR2" s="111"/>
      <c r="GS2" s="111"/>
    </row>
    <row r="3" spans="1:201" s="123" customFormat="1" ht="18" hidden="1">
      <c r="A3" s="120"/>
      <c r="B3" s="120" t="s">
        <v>88</v>
      </c>
      <c r="C3" s="120"/>
      <c r="D3" s="153"/>
      <c r="E3" s="221"/>
      <c r="F3" s="221"/>
      <c r="G3" s="213"/>
      <c r="H3" s="121"/>
      <c r="I3" s="121"/>
      <c r="J3" s="121"/>
      <c r="K3" s="121"/>
      <c r="L3" s="177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93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93"/>
      <c r="AM3" s="120"/>
      <c r="AN3" s="120" t="s">
        <v>88</v>
      </c>
      <c r="GQ3" s="122"/>
      <c r="GR3" s="122"/>
      <c r="GS3" s="122"/>
    </row>
    <row r="4" spans="1:201" s="123" customFormat="1" ht="18" hidden="1">
      <c r="A4" s="120"/>
      <c r="B4" s="120" t="s">
        <v>89</v>
      </c>
      <c r="C4" s="120"/>
      <c r="D4" s="153"/>
      <c r="E4" s="221"/>
      <c r="F4" s="221"/>
      <c r="G4" s="213"/>
      <c r="H4" s="121"/>
      <c r="I4" s="121"/>
      <c r="J4" s="121"/>
      <c r="K4" s="121"/>
      <c r="L4" s="178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93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93"/>
      <c r="AM4" s="120"/>
      <c r="AN4" s="120" t="s">
        <v>89</v>
      </c>
      <c r="GQ4" s="122"/>
      <c r="GR4" s="122"/>
      <c r="GS4" s="122"/>
    </row>
    <row r="5" spans="1:201" s="123" customFormat="1" ht="18" hidden="1">
      <c r="A5" s="120"/>
      <c r="B5" s="120" t="s">
        <v>90</v>
      </c>
      <c r="C5" s="120"/>
      <c r="D5" s="154"/>
      <c r="E5" s="222"/>
      <c r="F5" s="222"/>
      <c r="G5" s="214"/>
      <c r="H5" s="112"/>
      <c r="I5" s="112"/>
      <c r="J5" s="112"/>
      <c r="K5" s="112"/>
      <c r="L5" s="178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93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93"/>
      <c r="AM5" s="120"/>
      <c r="AN5" s="120" t="s">
        <v>90</v>
      </c>
      <c r="GQ5" s="122"/>
      <c r="GR5" s="122"/>
      <c r="GS5" s="122"/>
    </row>
    <row r="6" spans="1:201" ht="18" hidden="1">
      <c r="A6" s="120"/>
      <c r="B6" s="120" t="s">
        <v>91</v>
      </c>
      <c r="C6" s="120"/>
      <c r="D6" s="154"/>
      <c r="E6" s="222"/>
      <c r="F6" s="222"/>
      <c r="G6" s="214"/>
      <c r="H6" s="112"/>
      <c r="I6" s="112"/>
      <c r="J6" s="112"/>
      <c r="K6" s="112"/>
      <c r="L6" s="178"/>
      <c r="AM6" s="120"/>
      <c r="AN6" s="120" t="s">
        <v>91</v>
      </c>
      <c r="GQ6" s="2"/>
      <c r="GR6" s="2"/>
      <c r="GS6" s="2"/>
    </row>
    <row r="7" spans="1:201" s="123" customFormat="1" ht="18" hidden="1">
      <c r="A7" s="120"/>
      <c r="B7" s="120" t="s">
        <v>92</v>
      </c>
      <c r="C7" s="120"/>
      <c r="D7" s="154"/>
      <c r="E7" s="222"/>
      <c r="F7" s="222"/>
      <c r="G7" s="214"/>
      <c r="H7" s="112"/>
      <c r="I7" s="112"/>
      <c r="J7" s="112"/>
      <c r="K7" s="112"/>
      <c r="L7" s="178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93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93"/>
      <c r="AM7" s="120"/>
      <c r="AN7" s="120" t="s">
        <v>92</v>
      </c>
      <c r="GQ7" s="122"/>
      <c r="GR7" s="122"/>
      <c r="GS7" s="122"/>
    </row>
    <row r="8" spans="1:40" ht="18" hidden="1">
      <c r="A8" s="31"/>
      <c r="B8" s="31"/>
      <c r="C8" s="126"/>
      <c r="D8" s="145"/>
      <c r="E8" s="223"/>
      <c r="F8" s="223"/>
      <c r="G8" s="215"/>
      <c r="H8" s="31"/>
      <c r="I8" s="31"/>
      <c r="J8" s="31"/>
      <c r="K8" s="31"/>
      <c r="L8" s="175"/>
      <c r="AM8" s="31"/>
      <c r="AN8" s="31"/>
    </row>
    <row r="9" spans="1:201" s="123" customFormat="1" ht="18" hidden="1">
      <c r="A9" s="120"/>
      <c r="B9" s="120" t="s">
        <v>93</v>
      </c>
      <c r="C9" s="120"/>
      <c r="D9" s="154"/>
      <c r="E9" s="222"/>
      <c r="F9" s="222"/>
      <c r="G9" s="214"/>
      <c r="H9" s="112"/>
      <c r="I9" s="112"/>
      <c r="J9" s="112"/>
      <c r="K9" s="112"/>
      <c r="L9" s="178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93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93"/>
      <c r="AM9" s="120"/>
      <c r="AN9" s="120" t="s">
        <v>93</v>
      </c>
      <c r="GQ9" s="122"/>
      <c r="GR9" s="122"/>
      <c r="GS9" s="122"/>
    </row>
    <row r="10" spans="1:201" ht="18" hidden="1">
      <c r="A10" s="111"/>
      <c r="B10" s="111"/>
      <c r="C10" s="127"/>
      <c r="D10" s="145"/>
      <c r="E10" s="223"/>
      <c r="F10" s="223"/>
      <c r="G10" s="215"/>
      <c r="H10" s="111"/>
      <c r="I10" s="111"/>
      <c r="J10" s="111"/>
      <c r="K10" s="111"/>
      <c r="L10" s="178"/>
      <c r="AM10" s="111"/>
      <c r="AN10" s="111"/>
      <c r="GQ10" s="2"/>
      <c r="GR10" s="2"/>
      <c r="GS10" s="2"/>
    </row>
    <row r="11" spans="1:201" s="123" customFormat="1" ht="18" hidden="1">
      <c r="A11" s="120"/>
      <c r="B11" s="120" t="s">
        <v>94</v>
      </c>
      <c r="C11" s="120"/>
      <c r="D11" s="153"/>
      <c r="E11" s="221"/>
      <c r="F11" s="221"/>
      <c r="G11" s="213"/>
      <c r="H11" s="121"/>
      <c r="I11" s="121"/>
      <c r="J11" s="121"/>
      <c r="K11" s="121"/>
      <c r="L11" s="178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93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93"/>
      <c r="AM11" s="120"/>
      <c r="AN11" s="120" t="s">
        <v>94</v>
      </c>
      <c r="GQ11" s="122"/>
      <c r="GR11" s="122"/>
      <c r="GS11" s="122"/>
    </row>
    <row r="12" spans="1:201" s="123" customFormat="1" ht="18" hidden="1">
      <c r="A12" s="120"/>
      <c r="B12" s="120" t="s">
        <v>95</v>
      </c>
      <c r="C12" s="120"/>
      <c r="D12" s="153"/>
      <c r="E12" s="221"/>
      <c r="F12" s="221"/>
      <c r="G12" s="213"/>
      <c r="H12" s="121"/>
      <c r="I12" s="121"/>
      <c r="J12" s="121"/>
      <c r="K12" s="121"/>
      <c r="L12" s="177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93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93"/>
      <c r="AM12" s="120"/>
      <c r="AN12" s="120" t="s">
        <v>95</v>
      </c>
      <c r="GQ12" s="122"/>
      <c r="GR12" s="122"/>
      <c r="GS12" s="122"/>
    </row>
    <row r="13" spans="1:201" s="128" customFormat="1" ht="18">
      <c r="A13" s="112"/>
      <c r="B13" s="120"/>
      <c r="C13" s="112"/>
      <c r="D13" s="152"/>
      <c r="E13" s="220"/>
      <c r="F13" s="220"/>
      <c r="G13" s="212"/>
      <c r="H13" s="119"/>
      <c r="I13" s="119"/>
      <c r="J13" s="119"/>
      <c r="K13" s="119"/>
      <c r="L13" s="178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95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95"/>
      <c r="AM13" s="112"/>
      <c r="AN13" s="120"/>
      <c r="GQ13" s="124"/>
      <c r="GR13" s="124"/>
      <c r="GS13" s="124"/>
    </row>
    <row r="14" spans="1:201" s="128" customFormat="1" ht="18">
      <c r="A14" s="89" t="s">
        <v>96</v>
      </c>
      <c r="B14" s="158"/>
      <c r="C14" s="112"/>
      <c r="D14" s="152"/>
      <c r="E14" s="220"/>
      <c r="F14" s="220"/>
      <c r="G14" s="212"/>
      <c r="H14" s="119"/>
      <c r="I14" s="119"/>
      <c r="J14" s="119"/>
      <c r="K14" s="119"/>
      <c r="L14" s="178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95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95"/>
      <c r="AM14" s="24"/>
      <c r="AN14" s="120"/>
      <c r="GQ14" s="124"/>
      <c r="GR14" s="124"/>
      <c r="GS14" s="124"/>
    </row>
    <row r="15" spans="1:201" s="128" customFormat="1" ht="18">
      <c r="A15" s="159" t="s">
        <v>249</v>
      </c>
      <c r="B15" s="158"/>
      <c r="C15" s="112"/>
      <c r="D15" s="152"/>
      <c r="E15" s="220"/>
      <c r="F15" s="220"/>
      <c r="G15" s="212"/>
      <c r="H15" s="119"/>
      <c r="I15" s="119"/>
      <c r="J15" s="119"/>
      <c r="K15" s="119"/>
      <c r="L15" s="17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95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95"/>
      <c r="AM15" s="209"/>
      <c r="AN15" s="120"/>
      <c r="GQ15" s="124"/>
      <c r="GR15" s="124"/>
      <c r="GS15" s="124"/>
    </row>
    <row r="16" spans="1:201" s="128" customFormat="1" ht="18">
      <c r="A16" s="159" t="s">
        <v>258</v>
      </c>
      <c r="B16" s="158"/>
      <c r="C16" s="112"/>
      <c r="D16" s="152"/>
      <c r="E16" s="220"/>
      <c r="F16" s="220"/>
      <c r="G16" s="212"/>
      <c r="H16" s="119"/>
      <c r="I16" s="119"/>
      <c r="J16" s="119"/>
      <c r="K16" s="119"/>
      <c r="L16" s="178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95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95"/>
      <c r="AM16" s="209"/>
      <c r="AN16" s="120"/>
      <c r="GQ16" s="124"/>
      <c r="GR16" s="124"/>
      <c r="GS16" s="124"/>
    </row>
    <row r="17" spans="1:201" s="128" customFormat="1" ht="18">
      <c r="A17" s="206" t="s">
        <v>275</v>
      </c>
      <c r="B17" s="207"/>
      <c r="C17" s="112"/>
      <c r="D17" s="205"/>
      <c r="E17" s="220"/>
      <c r="F17" s="220"/>
      <c r="G17" s="212"/>
      <c r="H17" s="119"/>
      <c r="I17" s="119"/>
      <c r="J17" s="119"/>
      <c r="K17" s="119"/>
      <c r="L17" s="17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95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95"/>
      <c r="AM17" s="209"/>
      <c r="AN17" s="120"/>
      <c r="GQ17" s="124"/>
      <c r="GR17" s="124"/>
      <c r="GS17" s="124"/>
    </row>
    <row r="18" spans="1:48" s="186" customFormat="1" ht="51" customHeight="1" thickBot="1">
      <c r="A18" s="181" t="s">
        <v>97</v>
      </c>
      <c r="B18" s="181" t="s">
        <v>8</v>
      </c>
      <c r="C18" s="182" t="s">
        <v>98</v>
      </c>
      <c r="D18" s="147" t="s">
        <v>99</v>
      </c>
      <c r="E18" s="224" t="s">
        <v>281</v>
      </c>
      <c r="F18" s="224" t="s">
        <v>283</v>
      </c>
      <c r="G18" s="216" t="s">
        <v>282</v>
      </c>
      <c r="H18" s="182" t="s">
        <v>100</v>
      </c>
      <c r="I18" s="182" t="s">
        <v>101</v>
      </c>
      <c r="J18" s="182" t="s">
        <v>102</v>
      </c>
      <c r="K18" s="182" t="s">
        <v>280</v>
      </c>
      <c r="L18" s="183" t="s">
        <v>245</v>
      </c>
      <c r="M18" s="184">
        <v>39693</v>
      </c>
      <c r="N18" s="184">
        <v>39700</v>
      </c>
      <c r="O18" s="184">
        <v>39707</v>
      </c>
      <c r="P18" s="184">
        <v>39714</v>
      </c>
      <c r="Q18" s="184">
        <v>39721</v>
      </c>
      <c r="R18" s="184">
        <v>39728</v>
      </c>
      <c r="S18" s="184">
        <v>39735</v>
      </c>
      <c r="T18" s="184">
        <v>39742</v>
      </c>
      <c r="U18" s="184">
        <v>39749</v>
      </c>
      <c r="V18" s="184">
        <v>39756</v>
      </c>
      <c r="W18" s="184">
        <v>39763</v>
      </c>
      <c r="X18" s="184">
        <v>39770</v>
      </c>
      <c r="Y18" s="188">
        <v>39777</v>
      </c>
      <c r="Z18" s="184">
        <v>39791</v>
      </c>
      <c r="AA18" s="184">
        <v>39798</v>
      </c>
      <c r="AB18" s="184">
        <v>39819</v>
      </c>
      <c r="AC18" s="184">
        <v>39826</v>
      </c>
      <c r="AD18" s="184">
        <v>39833</v>
      </c>
      <c r="AE18" s="184">
        <v>39840</v>
      </c>
      <c r="AF18" s="184">
        <v>39847</v>
      </c>
      <c r="AG18" s="184">
        <v>39854</v>
      </c>
      <c r="AH18" s="184">
        <v>39868</v>
      </c>
      <c r="AI18" s="184">
        <v>39875</v>
      </c>
      <c r="AJ18" s="184">
        <v>39882</v>
      </c>
      <c r="AK18" s="184">
        <v>39889</v>
      </c>
      <c r="AL18" s="188">
        <v>39896</v>
      </c>
      <c r="AM18" s="181" t="s">
        <v>97</v>
      </c>
      <c r="AN18" s="181" t="s">
        <v>8</v>
      </c>
      <c r="AO18" s="182"/>
      <c r="AP18" s="185"/>
      <c r="AQ18" s="182"/>
      <c r="AR18" s="182" t="s">
        <v>103</v>
      </c>
      <c r="AS18" s="185" t="s">
        <v>103</v>
      </c>
      <c r="AT18" s="182" t="s">
        <v>103</v>
      </c>
      <c r="AU18" s="185" t="s">
        <v>103</v>
      </c>
      <c r="AV18" s="186" t="s">
        <v>103</v>
      </c>
    </row>
    <row r="19" spans="1:47" ht="15" customHeight="1">
      <c r="A19" s="63" t="s">
        <v>211</v>
      </c>
      <c r="B19" s="63" t="s">
        <v>212</v>
      </c>
      <c r="C19" s="129">
        <v>16</v>
      </c>
      <c r="D19" s="146">
        <v>16</v>
      </c>
      <c r="E19" s="225">
        <f aca="true" t="shared" si="0" ref="E19:E50">D19-K19</f>
        <v>19</v>
      </c>
      <c r="F19" s="225">
        <f aca="true" t="shared" si="1" ref="F19:F50">D19-K19/1.75</f>
        <v>17.714285714285715</v>
      </c>
      <c r="G19" s="217">
        <f aca="true" t="shared" si="2" ref="G19:G50">D19-K19/2</f>
        <v>17.5</v>
      </c>
      <c r="H19" s="130">
        <f aca="true" t="shared" si="3" ref="H19:H50">I19+J19</f>
        <v>25</v>
      </c>
      <c r="I19" s="4">
        <f aca="true" t="shared" si="4" ref="I19:I50">COUNTIF(M19:AL19,"W")</f>
        <v>11</v>
      </c>
      <c r="J19" s="4">
        <f aca="true" t="shared" si="5" ref="J19:J50">COUNTIF(M19:AL19,"L")</f>
        <v>14</v>
      </c>
      <c r="K19" s="130">
        <f aca="true" t="shared" si="6" ref="K19:K50">I19-J19</f>
        <v>-3</v>
      </c>
      <c r="L19" s="175">
        <f>SUM(I19/H19%)</f>
        <v>44</v>
      </c>
      <c r="M19" s="150" t="s">
        <v>11</v>
      </c>
      <c r="N19" s="170" t="s">
        <v>11</v>
      </c>
      <c r="O19" s="170" t="s">
        <v>10</v>
      </c>
      <c r="P19" s="170" t="s">
        <v>11</v>
      </c>
      <c r="Q19" s="170" t="s">
        <v>11</v>
      </c>
      <c r="R19" s="170" t="s">
        <v>10</v>
      </c>
      <c r="S19" s="170" t="s">
        <v>11</v>
      </c>
      <c r="T19" s="170" t="s">
        <v>11</v>
      </c>
      <c r="U19" s="170" t="s">
        <v>11</v>
      </c>
      <c r="V19" s="170"/>
      <c r="W19" s="170" t="s">
        <v>10</v>
      </c>
      <c r="X19" s="170" t="s">
        <v>10</v>
      </c>
      <c r="Y19" s="189" t="s">
        <v>10</v>
      </c>
      <c r="Z19" s="170" t="s">
        <v>11</v>
      </c>
      <c r="AA19" s="170" t="s">
        <v>11</v>
      </c>
      <c r="AB19" s="170" t="s">
        <v>10</v>
      </c>
      <c r="AC19" s="170" t="s">
        <v>11</v>
      </c>
      <c r="AD19" s="170" t="s">
        <v>11</v>
      </c>
      <c r="AE19" s="170" t="s">
        <v>10</v>
      </c>
      <c r="AF19" s="170" t="s">
        <v>11</v>
      </c>
      <c r="AG19" s="170" t="s">
        <v>10</v>
      </c>
      <c r="AH19" s="170" t="s">
        <v>11</v>
      </c>
      <c r="AI19" s="170" t="s">
        <v>10</v>
      </c>
      <c r="AJ19" s="170" t="s">
        <v>10</v>
      </c>
      <c r="AK19" s="170" t="s">
        <v>11</v>
      </c>
      <c r="AL19" s="189" t="s">
        <v>10</v>
      </c>
      <c r="AM19" s="63" t="s">
        <v>211</v>
      </c>
      <c r="AN19" s="63" t="s">
        <v>212</v>
      </c>
      <c r="AO19" s="4"/>
      <c r="AP19" s="131"/>
      <c r="AQ19" s="4"/>
      <c r="AR19" s="2"/>
      <c r="AS19" s="131"/>
      <c r="AT19" s="4"/>
      <c r="AU19" s="131"/>
    </row>
    <row r="20" spans="1:47" ht="15" customHeight="1">
      <c r="A20" s="135" t="s">
        <v>254</v>
      </c>
      <c r="B20" s="63" t="s">
        <v>212</v>
      </c>
      <c r="C20" s="129">
        <v>15</v>
      </c>
      <c r="D20" s="146">
        <v>15</v>
      </c>
      <c r="E20" s="225">
        <f t="shared" si="0"/>
        <v>15</v>
      </c>
      <c r="F20" s="225">
        <f t="shared" si="1"/>
        <v>15</v>
      </c>
      <c r="G20" s="217">
        <f t="shared" si="2"/>
        <v>15</v>
      </c>
      <c r="H20" s="130">
        <f t="shared" si="3"/>
        <v>4</v>
      </c>
      <c r="I20" s="4">
        <f t="shared" si="4"/>
        <v>2</v>
      </c>
      <c r="J20" s="4">
        <f t="shared" si="5"/>
        <v>2</v>
      </c>
      <c r="K20" s="130">
        <f t="shared" si="6"/>
        <v>0</v>
      </c>
      <c r="L20" s="179">
        <f>SUM(I20/H20%)</f>
        <v>50</v>
      </c>
      <c r="M20" s="150" t="s">
        <v>103</v>
      </c>
      <c r="N20" s="170" t="s">
        <v>103</v>
      </c>
      <c r="O20" s="170" t="s">
        <v>103</v>
      </c>
      <c r="P20" s="170" t="s">
        <v>103</v>
      </c>
      <c r="Q20" s="170" t="s">
        <v>253</v>
      </c>
      <c r="R20" s="170" t="s">
        <v>103</v>
      </c>
      <c r="S20" s="170" t="s">
        <v>103</v>
      </c>
      <c r="T20" s="170" t="s">
        <v>103</v>
      </c>
      <c r="U20" s="170" t="s">
        <v>103</v>
      </c>
      <c r="V20" s="170" t="s">
        <v>10</v>
      </c>
      <c r="W20" s="170"/>
      <c r="X20" s="170"/>
      <c r="Y20" s="189" t="s">
        <v>10</v>
      </c>
      <c r="Z20" s="170"/>
      <c r="AA20" s="170"/>
      <c r="AB20" s="170"/>
      <c r="AC20" s="170" t="s">
        <v>11</v>
      </c>
      <c r="AD20" s="170"/>
      <c r="AE20" s="170"/>
      <c r="AF20" s="170"/>
      <c r="AG20" s="170"/>
      <c r="AH20" s="170" t="s">
        <v>11</v>
      </c>
      <c r="AI20" s="170"/>
      <c r="AJ20" s="170"/>
      <c r="AK20" s="170"/>
      <c r="AL20" s="189"/>
      <c r="AM20" s="135" t="s">
        <v>254</v>
      </c>
      <c r="AN20" s="63" t="s">
        <v>212</v>
      </c>
      <c r="AO20" s="4"/>
      <c r="AP20" s="131"/>
      <c r="AQ20" s="4"/>
      <c r="AR20" s="2"/>
      <c r="AS20" s="131"/>
      <c r="AT20" s="4"/>
      <c r="AU20" s="131"/>
    </row>
    <row r="21" spans="1:47" ht="15" customHeight="1">
      <c r="A21" s="63" t="s">
        <v>213</v>
      </c>
      <c r="B21" s="63" t="s">
        <v>212</v>
      </c>
      <c r="C21" s="129">
        <v>15</v>
      </c>
      <c r="D21" s="146">
        <v>15</v>
      </c>
      <c r="E21" s="225">
        <f t="shared" si="0"/>
        <v>17</v>
      </c>
      <c r="F21" s="225">
        <f t="shared" si="1"/>
        <v>16.142857142857142</v>
      </c>
      <c r="G21" s="217">
        <f t="shared" si="2"/>
        <v>16</v>
      </c>
      <c r="H21" s="130">
        <f t="shared" si="3"/>
        <v>26</v>
      </c>
      <c r="I21" s="4">
        <f t="shared" si="4"/>
        <v>12</v>
      </c>
      <c r="J21" s="4">
        <f t="shared" si="5"/>
        <v>14</v>
      </c>
      <c r="K21" s="130">
        <f t="shared" si="6"/>
        <v>-2</v>
      </c>
      <c r="L21" s="179">
        <f>SUM(I21/H21%)</f>
        <v>46.15384615384615</v>
      </c>
      <c r="M21" s="150" t="s">
        <v>10</v>
      </c>
      <c r="N21" s="170" t="s">
        <v>10</v>
      </c>
      <c r="O21" s="170" t="s">
        <v>11</v>
      </c>
      <c r="P21" s="170" t="s">
        <v>11</v>
      </c>
      <c r="Q21" s="170" t="s">
        <v>10</v>
      </c>
      <c r="R21" s="170" t="s">
        <v>11</v>
      </c>
      <c r="S21" s="170" t="s">
        <v>10</v>
      </c>
      <c r="T21" s="170" t="s">
        <v>10</v>
      </c>
      <c r="U21" s="170" t="s">
        <v>11</v>
      </c>
      <c r="V21" s="170" t="s">
        <v>11</v>
      </c>
      <c r="W21" s="170" t="s">
        <v>10</v>
      </c>
      <c r="X21" s="170" t="s">
        <v>10</v>
      </c>
      <c r="Y21" s="189" t="s">
        <v>11</v>
      </c>
      <c r="Z21" s="170" t="s">
        <v>10</v>
      </c>
      <c r="AA21" s="170" t="s">
        <v>11</v>
      </c>
      <c r="AB21" s="170" t="s">
        <v>11</v>
      </c>
      <c r="AC21" s="170" t="s">
        <v>11</v>
      </c>
      <c r="AD21" s="170" t="s">
        <v>11</v>
      </c>
      <c r="AE21" s="170" t="s">
        <v>11</v>
      </c>
      <c r="AF21" s="170" t="s">
        <v>10</v>
      </c>
      <c r="AG21" s="170" t="s">
        <v>10</v>
      </c>
      <c r="AH21" s="170" t="s">
        <v>10</v>
      </c>
      <c r="AI21" s="170" t="s">
        <v>11</v>
      </c>
      <c r="AJ21" s="170" t="s">
        <v>11</v>
      </c>
      <c r="AK21" s="170" t="s">
        <v>10</v>
      </c>
      <c r="AL21" s="189" t="s">
        <v>11</v>
      </c>
      <c r="AM21" s="63" t="s">
        <v>213</v>
      </c>
      <c r="AN21" s="63" t="s">
        <v>212</v>
      </c>
      <c r="AO21" s="4"/>
      <c r="AP21" s="131"/>
      <c r="AQ21" s="4"/>
      <c r="AR21" s="2"/>
      <c r="AS21" s="131"/>
      <c r="AT21" s="4"/>
      <c r="AU21" s="131"/>
    </row>
    <row r="22" spans="1:47" ht="15" customHeight="1">
      <c r="A22" s="63" t="s">
        <v>214</v>
      </c>
      <c r="B22" s="63" t="s">
        <v>212</v>
      </c>
      <c r="C22" s="129">
        <v>17</v>
      </c>
      <c r="D22" s="146">
        <v>17</v>
      </c>
      <c r="E22" s="225">
        <f t="shared" si="0"/>
        <v>18</v>
      </c>
      <c r="F22" s="225">
        <f t="shared" si="1"/>
        <v>17.571428571428573</v>
      </c>
      <c r="G22" s="217">
        <f t="shared" si="2"/>
        <v>17.5</v>
      </c>
      <c r="H22" s="130">
        <f t="shared" si="3"/>
        <v>1</v>
      </c>
      <c r="I22" s="4">
        <f t="shared" si="4"/>
        <v>0</v>
      </c>
      <c r="J22" s="4">
        <f t="shared" si="5"/>
        <v>1</v>
      </c>
      <c r="K22" s="130">
        <f t="shared" si="6"/>
        <v>-1</v>
      </c>
      <c r="M22" s="15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89"/>
      <c r="Z22" s="170"/>
      <c r="AA22" s="170"/>
      <c r="AB22" s="170"/>
      <c r="AC22" s="170"/>
      <c r="AD22" s="170"/>
      <c r="AE22" s="170"/>
      <c r="AF22" s="170"/>
      <c r="AG22" s="170"/>
      <c r="AH22" s="170" t="s">
        <v>11</v>
      </c>
      <c r="AI22" s="170"/>
      <c r="AJ22" s="170"/>
      <c r="AK22" s="170"/>
      <c r="AL22" s="189"/>
      <c r="AM22" s="63" t="s">
        <v>214</v>
      </c>
      <c r="AN22" s="63" t="s">
        <v>212</v>
      </c>
      <c r="AO22" s="134"/>
      <c r="AP22" s="131"/>
      <c r="AQ22" s="4"/>
      <c r="AR22" s="2"/>
      <c r="AS22" s="131"/>
      <c r="AT22" s="4"/>
      <c r="AU22" s="131"/>
    </row>
    <row r="23" spans="1:47" ht="15" customHeight="1">
      <c r="A23" s="63" t="s">
        <v>215</v>
      </c>
      <c r="B23" s="63" t="s">
        <v>212</v>
      </c>
      <c r="C23" s="129">
        <v>15</v>
      </c>
      <c r="D23" s="146">
        <v>19.5</v>
      </c>
      <c r="E23" s="225">
        <f t="shared" si="0"/>
        <v>12.5</v>
      </c>
      <c r="F23" s="225">
        <f t="shared" si="1"/>
        <v>15.5</v>
      </c>
      <c r="G23" s="217">
        <f t="shared" si="2"/>
        <v>16</v>
      </c>
      <c r="H23" s="130">
        <f t="shared" si="3"/>
        <v>25</v>
      </c>
      <c r="I23" s="4">
        <f t="shared" si="4"/>
        <v>16</v>
      </c>
      <c r="J23" s="4">
        <f t="shared" si="5"/>
        <v>9</v>
      </c>
      <c r="K23" s="130">
        <f t="shared" si="6"/>
        <v>7</v>
      </c>
      <c r="L23" s="179">
        <f>SUM(I23/H23%)</f>
        <v>64</v>
      </c>
      <c r="M23" s="150" t="s">
        <v>11</v>
      </c>
      <c r="N23" s="170" t="s">
        <v>10</v>
      </c>
      <c r="O23" s="170" t="s">
        <v>10</v>
      </c>
      <c r="P23" s="170" t="s">
        <v>11</v>
      </c>
      <c r="Q23" s="170" t="s">
        <v>11</v>
      </c>
      <c r="R23" s="170" t="s">
        <v>11</v>
      </c>
      <c r="S23" s="170" t="s">
        <v>10</v>
      </c>
      <c r="T23" s="170" t="s">
        <v>10</v>
      </c>
      <c r="U23" s="170" t="s">
        <v>10</v>
      </c>
      <c r="V23" s="170" t="s">
        <v>10</v>
      </c>
      <c r="W23" s="170" t="s">
        <v>11</v>
      </c>
      <c r="X23" s="170" t="s">
        <v>10</v>
      </c>
      <c r="Y23" s="189" t="s">
        <v>10</v>
      </c>
      <c r="Z23" s="170" t="s">
        <v>11</v>
      </c>
      <c r="AA23" s="170" t="s">
        <v>11</v>
      </c>
      <c r="AB23" s="170" t="s">
        <v>10</v>
      </c>
      <c r="AC23" s="170" t="s">
        <v>11</v>
      </c>
      <c r="AD23" s="170" t="s">
        <v>10</v>
      </c>
      <c r="AE23" s="170" t="s">
        <v>11</v>
      </c>
      <c r="AF23" s="170" t="s">
        <v>10</v>
      </c>
      <c r="AG23" s="170" t="s">
        <v>10</v>
      </c>
      <c r="AH23" s="170"/>
      <c r="AI23" s="170" t="s">
        <v>10</v>
      </c>
      <c r="AJ23" s="170" t="s">
        <v>10</v>
      </c>
      <c r="AK23" s="170" t="s">
        <v>10</v>
      </c>
      <c r="AL23" s="189" t="s">
        <v>10</v>
      </c>
      <c r="AM23" s="63" t="s">
        <v>215</v>
      </c>
      <c r="AN23" s="63" t="s">
        <v>212</v>
      </c>
      <c r="AO23" s="4"/>
      <c r="AP23" s="131"/>
      <c r="AQ23" s="4"/>
      <c r="AR23" s="2"/>
      <c r="AS23" s="131"/>
      <c r="AT23" s="4"/>
      <c r="AU23" s="131"/>
    </row>
    <row r="24" spans="1:47" ht="15" customHeight="1">
      <c r="A24" s="63" t="s">
        <v>216</v>
      </c>
      <c r="B24" s="63" t="s">
        <v>212</v>
      </c>
      <c r="C24" s="129">
        <v>15</v>
      </c>
      <c r="D24" s="146">
        <v>15</v>
      </c>
      <c r="E24" s="225">
        <f t="shared" si="0"/>
        <v>15</v>
      </c>
      <c r="F24" s="225">
        <f t="shared" si="1"/>
        <v>15</v>
      </c>
      <c r="G24" s="217">
        <f t="shared" si="2"/>
        <v>15</v>
      </c>
      <c r="H24" s="130">
        <f t="shared" si="3"/>
        <v>0</v>
      </c>
      <c r="I24" s="4">
        <f t="shared" si="4"/>
        <v>0</v>
      </c>
      <c r="J24" s="4">
        <f t="shared" si="5"/>
        <v>0</v>
      </c>
      <c r="K24" s="130">
        <f t="shared" si="6"/>
        <v>0</v>
      </c>
      <c r="M24" s="15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89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89"/>
      <c r="AM24" s="63" t="s">
        <v>216</v>
      </c>
      <c r="AN24" s="63" t="s">
        <v>212</v>
      </c>
      <c r="AO24" s="4"/>
      <c r="AP24" s="131"/>
      <c r="AQ24" s="4"/>
      <c r="AR24" s="2"/>
      <c r="AS24" s="131"/>
      <c r="AT24" s="4"/>
      <c r="AU24" s="131"/>
    </row>
    <row r="25" spans="1:47" ht="15" customHeight="1">
      <c r="A25" s="63" t="s">
        <v>217</v>
      </c>
      <c r="B25" s="63" t="s">
        <v>212</v>
      </c>
      <c r="C25" s="129">
        <v>15</v>
      </c>
      <c r="D25" s="146">
        <v>15</v>
      </c>
      <c r="E25" s="225">
        <f t="shared" si="0"/>
        <v>15</v>
      </c>
      <c r="F25" s="225">
        <f t="shared" si="1"/>
        <v>15</v>
      </c>
      <c r="G25" s="217">
        <f t="shared" si="2"/>
        <v>15</v>
      </c>
      <c r="H25" s="130">
        <f t="shared" si="3"/>
        <v>0</v>
      </c>
      <c r="I25" s="4">
        <f t="shared" si="4"/>
        <v>0</v>
      </c>
      <c r="J25" s="4">
        <f t="shared" si="5"/>
        <v>0</v>
      </c>
      <c r="K25" s="130">
        <f t="shared" si="6"/>
        <v>0</v>
      </c>
      <c r="M25" s="15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89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89"/>
      <c r="AM25" s="63" t="s">
        <v>217</v>
      </c>
      <c r="AN25" s="63" t="s">
        <v>212</v>
      </c>
      <c r="AO25" s="134"/>
      <c r="AP25" s="131"/>
      <c r="AQ25" s="4"/>
      <c r="AR25" s="2"/>
      <c r="AS25" s="131"/>
      <c r="AT25" s="4"/>
      <c r="AU25" s="131"/>
    </row>
    <row r="26" spans="1:47" ht="15" customHeight="1">
      <c r="A26" s="63" t="s">
        <v>218</v>
      </c>
      <c r="B26" s="63" t="s">
        <v>212</v>
      </c>
      <c r="C26" s="129">
        <v>14</v>
      </c>
      <c r="D26" s="146">
        <v>17</v>
      </c>
      <c r="E26" s="225">
        <f t="shared" si="0"/>
        <v>13</v>
      </c>
      <c r="F26" s="225">
        <f t="shared" si="1"/>
        <v>14.714285714285715</v>
      </c>
      <c r="G26" s="217">
        <f t="shared" si="2"/>
        <v>15</v>
      </c>
      <c r="H26" s="130">
        <f t="shared" si="3"/>
        <v>26</v>
      </c>
      <c r="I26" s="4">
        <f t="shared" si="4"/>
        <v>15</v>
      </c>
      <c r="J26" s="4">
        <f t="shared" si="5"/>
        <v>11</v>
      </c>
      <c r="K26" s="130">
        <f t="shared" si="6"/>
        <v>4</v>
      </c>
      <c r="L26" s="179">
        <f>SUM(I26/H26%)</f>
        <v>57.69230769230769</v>
      </c>
      <c r="M26" s="150" t="s">
        <v>11</v>
      </c>
      <c r="N26" s="170" t="s">
        <v>10</v>
      </c>
      <c r="O26" s="170" t="s">
        <v>10</v>
      </c>
      <c r="P26" s="170" t="s">
        <v>10</v>
      </c>
      <c r="Q26" s="170" t="s">
        <v>10</v>
      </c>
      <c r="R26" s="170" t="s">
        <v>11</v>
      </c>
      <c r="S26" s="170" t="s">
        <v>11</v>
      </c>
      <c r="T26" s="170" t="s">
        <v>10</v>
      </c>
      <c r="U26" s="170" t="s">
        <v>10</v>
      </c>
      <c r="V26" s="170" t="s">
        <v>11</v>
      </c>
      <c r="W26" s="170" t="s">
        <v>10</v>
      </c>
      <c r="X26" s="170" t="s">
        <v>11</v>
      </c>
      <c r="Y26" s="189" t="s">
        <v>10</v>
      </c>
      <c r="Z26" s="170" t="s">
        <v>10</v>
      </c>
      <c r="AA26" s="170" t="s">
        <v>10</v>
      </c>
      <c r="AB26" s="170" t="s">
        <v>11</v>
      </c>
      <c r="AC26" s="170" t="s">
        <v>10</v>
      </c>
      <c r="AD26" s="170" t="s">
        <v>11</v>
      </c>
      <c r="AE26" s="170" t="s">
        <v>11</v>
      </c>
      <c r="AF26" s="170" t="s">
        <v>10</v>
      </c>
      <c r="AG26" s="170" t="s">
        <v>11</v>
      </c>
      <c r="AH26" s="170" t="s">
        <v>11</v>
      </c>
      <c r="AI26" s="170" t="s">
        <v>11</v>
      </c>
      <c r="AJ26" s="170" t="s">
        <v>10</v>
      </c>
      <c r="AK26" s="170" t="s">
        <v>10</v>
      </c>
      <c r="AL26" s="189" t="s">
        <v>10</v>
      </c>
      <c r="AM26" s="63" t="s">
        <v>218</v>
      </c>
      <c r="AN26" s="63" t="s">
        <v>212</v>
      </c>
      <c r="AO26" s="4"/>
      <c r="AP26" s="131"/>
      <c r="AQ26" s="4"/>
      <c r="AR26" s="2"/>
      <c r="AS26" s="131"/>
      <c r="AT26" s="4"/>
      <c r="AU26" s="131"/>
    </row>
    <row r="27" spans="1:47" ht="15" customHeight="1">
      <c r="A27" s="63" t="s">
        <v>219</v>
      </c>
      <c r="B27" s="63" t="s">
        <v>212</v>
      </c>
      <c r="C27" s="129">
        <v>20</v>
      </c>
      <c r="D27" s="146">
        <v>21</v>
      </c>
      <c r="E27" s="225">
        <f t="shared" si="0"/>
        <v>21</v>
      </c>
      <c r="F27" s="225">
        <f t="shared" si="1"/>
        <v>21</v>
      </c>
      <c r="G27" s="217">
        <f t="shared" si="2"/>
        <v>21</v>
      </c>
      <c r="H27" s="130">
        <f t="shared" si="3"/>
        <v>0</v>
      </c>
      <c r="I27" s="4">
        <f t="shared" si="4"/>
        <v>0</v>
      </c>
      <c r="J27" s="4">
        <f t="shared" si="5"/>
        <v>0</v>
      </c>
      <c r="K27" s="130">
        <f t="shared" si="6"/>
        <v>0</v>
      </c>
      <c r="M27" s="15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89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89"/>
      <c r="AM27" s="63" t="s">
        <v>219</v>
      </c>
      <c r="AN27" s="63" t="s">
        <v>212</v>
      </c>
      <c r="AO27" s="4"/>
      <c r="AP27" s="131"/>
      <c r="AQ27" s="4"/>
      <c r="AR27" s="2"/>
      <c r="AS27" s="131"/>
      <c r="AT27" s="4"/>
      <c r="AU27" s="131"/>
    </row>
    <row r="28" spans="1:47" s="138" customFormat="1" ht="15" customHeight="1" thickBot="1">
      <c r="A28" s="132" t="s">
        <v>220</v>
      </c>
      <c r="B28" s="132" t="s">
        <v>212</v>
      </c>
      <c r="C28" s="133">
        <v>17</v>
      </c>
      <c r="D28" s="147">
        <v>17</v>
      </c>
      <c r="E28" s="225">
        <f t="shared" si="0"/>
        <v>18</v>
      </c>
      <c r="F28" s="225">
        <f t="shared" si="1"/>
        <v>17.571428571428573</v>
      </c>
      <c r="G28" s="217">
        <f t="shared" si="2"/>
        <v>17.5</v>
      </c>
      <c r="H28" s="136">
        <f t="shared" si="3"/>
        <v>1</v>
      </c>
      <c r="I28" s="137">
        <f t="shared" si="4"/>
        <v>0</v>
      </c>
      <c r="J28" s="137">
        <f t="shared" si="5"/>
        <v>1</v>
      </c>
      <c r="K28" s="130">
        <f t="shared" si="6"/>
        <v>-1</v>
      </c>
      <c r="L28" s="180"/>
      <c r="M28" s="15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90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 t="s">
        <v>11</v>
      </c>
      <c r="AL28" s="190"/>
      <c r="AM28" s="132" t="s">
        <v>220</v>
      </c>
      <c r="AN28" s="132" t="s">
        <v>205</v>
      </c>
      <c r="AO28" s="141"/>
      <c r="AP28" s="140"/>
      <c r="AQ28" s="137"/>
      <c r="AR28" s="139"/>
      <c r="AS28" s="140"/>
      <c r="AT28" s="137"/>
      <c r="AU28" s="140"/>
    </row>
    <row r="29" spans="1:47" ht="15" customHeight="1">
      <c r="A29" s="63" t="s">
        <v>221</v>
      </c>
      <c r="B29" s="63" t="s">
        <v>212</v>
      </c>
      <c r="C29" s="129">
        <v>21</v>
      </c>
      <c r="D29" s="146">
        <v>18</v>
      </c>
      <c r="E29" s="225">
        <f t="shared" si="0"/>
        <v>21</v>
      </c>
      <c r="F29" s="225">
        <f t="shared" si="1"/>
        <v>19.714285714285715</v>
      </c>
      <c r="G29" s="217">
        <f t="shared" si="2"/>
        <v>19.5</v>
      </c>
      <c r="H29" s="130">
        <f t="shared" si="3"/>
        <v>23</v>
      </c>
      <c r="I29" s="4">
        <f t="shared" si="4"/>
        <v>10</v>
      </c>
      <c r="J29" s="4">
        <f t="shared" si="5"/>
        <v>13</v>
      </c>
      <c r="K29" s="130">
        <f t="shared" si="6"/>
        <v>-3</v>
      </c>
      <c r="L29" s="179">
        <f>SUM(I29/H29%)</f>
        <v>43.47826086956522</v>
      </c>
      <c r="M29" s="150" t="s">
        <v>10</v>
      </c>
      <c r="N29" s="170" t="s">
        <v>10</v>
      </c>
      <c r="O29" s="170" t="s">
        <v>11</v>
      </c>
      <c r="P29" s="170" t="s">
        <v>10</v>
      </c>
      <c r="Q29" s="170" t="s">
        <v>11</v>
      </c>
      <c r="R29" s="170" t="s">
        <v>10</v>
      </c>
      <c r="S29" s="170" t="s">
        <v>10</v>
      </c>
      <c r="T29" s="170" t="s">
        <v>11</v>
      </c>
      <c r="U29" s="170" t="s">
        <v>11</v>
      </c>
      <c r="V29" s="170" t="s">
        <v>10</v>
      </c>
      <c r="W29" s="170" t="s">
        <v>11</v>
      </c>
      <c r="X29" s="170" t="s">
        <v>11</v>
      </c>
      <c r="Y29" s="189"/>
      <c r="Z29" s="170" t="s">
        <v>10</v>
      </c>
      <c r="AA29" s="170" t="s">
        <v>11</v>
      </c>
      <c r="AB29" s="170" t="s">
        <v>11</v>
      </c>
      <c r="AC29" s="170"/>
      <c r="AD29" s="170" t="s">
        <v>10</v>
      </c>
      <c r="AE29" s="170" t="s">
        <v>11</v>
      </c>
      <c r="AF29" s="170" t="s">
        <v>11</v>
      </c>
      <c r="AG29" s="170" t="s">
        <v>10</v>
      </c>
      <c r="AH29" s="170"/>
      <c r="AI29" s="170" t="s">
        <v>11</v>
      </c>
      <c r="AJ29" s="170" t="s">
        <v>10</v>
      </c>
      <c r="AK29" s="170" t="s">
        <v>11</v>
      </c>
      <c r="AL29" s="189" t="s">
        <v>11</v>
      </c>
      <c r="AM29" s="63" t="s">
        <v>221</v>
      </c>
      <c r="AN29" s="63" t="s">
        <v>212</v>
      </c>
      <c r="AO29" s="134"/>
      <c r="AP29" s="131"/>
      <c r="AQ29" s="4"/>
      <c r="AR29" s="2"/>
      <c r="AS29" s="131"/>
      <c r="AT29" s="4"/>
      <c r="AU29" s="131"/>
    </row>
    <row r="30" spans="1:47" ht="15" customHeight="1">
      <c r="A30" s="63" t="s">
        <v>240</v>
      </c>
      <c r="B30" s="63" t="s">
        <v>205</v>
      </c>
      <c r="C30" s="129">
        <v>4</v>
      </c>
      <c r="D30" s="146">
        <v>1</v>
      </c>
      <c r="E30" s="225">
        <f t="shared" si="0"/>
        <v>-6</v>
      </c>
      <c r="F30" s="225">
        <f t="shared" si="1"/>
        <v>-3</v>
      </c>
      <c r="G30" s="217">
        <f t="shared" si="2"/>
        <v>-2.5</v>
      </c>
      <c r="H30" s="130">
        <f t="shared" si="3"/>
        <v>25</v>
      </c>
      <c r="I30" s="4">
        <f t="shared" si="4"/>
        <v>16</v>
      </c>
      <c r="J30" s="4">
        <f t="shared" si="5"/>
        <v>9</v>
      </c>
      <c r="K30" s="130">
        <f t="shared" si="6"/>
        <v>7</v>
      </c>
      <c r="L30" s="179">
        <f>SUM(I30/H30%)</f>
        <v>64</v>
      </c>
      <c r="M30" s="150" t="s">
        <v>11</v>
      </c>
      <c r="N30" s="170" t="s">
        <v>11</v>
      </c>
      <c r="O30" s="170" t="s">
        <v>10</v>
      </c>
      <c r="P30" s="170" t="s">
        <v>10</v>
      </c>
      <c r="Q30" s="170" t="s">
        <v>11</v>
      </c>
      <c r="R30" s="170" t="s">
        <v>10</v>
      </c>
      <c r="S30" s="170" t="s">
        <v>11</v>
      </c>
      <c r="T30" s="170" t="s">
        <v>10</v>
      </c>
      <c r="U30" s="170" t="s">
        <v>10</v>
      </c>
      <c r="V30" s="170" t="s">
        <v>11</v>
      </c>
      <c r="W30" s="170" t="s">
        <v>11</v>
      </c>
      <c r="X30" s="170" t="s">
        <v>10</v>
      </c>
      <c r="Y30" s="189" t="s">
        <v>10</v>
      </c>
      <c r="Z30" s="170" t="s">
        <v>11</v>
      </c>
      <c r="AA30" s="170" t="s">
        <v>10</v>
      </c>
      <c r="AB30" s="170" t="s">
        <v>10</v>
      </c>
      <c r="AC30" s="170" t="s">
        <v>11</v>
      </c>
      <c r="AD30" s="170" t="s">
        <v>10</v>
      </c>
      <c r="AE30" s="170" t="s">
        <v>10</v>
      </c>
      <c r="AF30" s="170" t="s">
        <v>10</v>
      </c>
      <c r="AG30" s="170" t="s">
        <v>10</v>
      </c>
      <c r="AH30" s="170" t="s">
        <v>10</v>
      </c>
      <c r="AI30" s="170" t="s">
        <v>10</v>
      </c>
      <c r="AJ30" s="170" t="s">
        <v>11</v>
      </c>
      <c r="AK30" s="170"/>
      <c r="AL30" s="189" t="s">
        <v>10</v>
      </c>
      <c r="AM30" s="63" t="s">
        <v>240</v>
      </c>
      <c r="AN30" s="63" t="s">
        <v>205</v>
      </c>
      <c r="AO30" s="4"/>
      <c r="AP30" s="131"/>
      <c r="AQ30" s="4"/>
      <c r="AR30" s="2"/>
      <c r="AS30" s="131"/>
      <c r="AT30" s="4"/>
      <c r="AU30" s="131"/>
    </row>
    <row r="31" spans="1:47" ht="15" customHeight="1">
      <c r="A31" s="63" t="s">
        <v>206</v>
      </c>
      <c r="B31" s="63" t="s">
        <v>205</v>
      </c>
      <c r="C31" s="129">
        <v>7</v>
      </c>
      <c r="D31" s="146">
        <v>8.5</v>
      </c>
      <c r="E31" s="225">
        <f t="shared" si="0"/>
        <v>3.5</v>
      </c>
      <c r="F31" s="225">
        <f t="shared" si="1"/>
        <v>5.642857142857142</v>
      </c>
      <c r="G31" s="217">
        <f t="shared" si="2"/>
        <v>6</v>
      </c>
      <c r="H31" s="130">
        <f t="shared" si="3"/>
        <v>21</v>
      </c>
      <c r="I31" s="4">
        <f t="shared" si="4"/>
        <v>13</v>
      </c>
      <c r="J31" s="4">
        <f t="shared" si="5"/>
        <v>8</v>
      </c>
      <c r="K31" s="130">
        <f t="shared" si="6"/>
        <v>5</v>
      </c>
      <c r="L31" s="179">
        <f>SUM(I31/H31%)</f>
        <v>61.904761904761905</v>
      </c>
      <c r="M31" s="150" t="s">
        <v>10</v>
      </c>
      <c r="N31" s="170" t="s">
        <v>10</v>
      </c>
      <c r="O31" s="170" t="s">
        <v>10</v>
      </c>
      <c r="P31" s="170"/>
      <c r="Q31" s="170"/>
      <c r="R31" s="170"/>
      <c r="S31" s="170" t="s">
        <v>10</v>
      </c>
      <c r="T31" s="170" t="s">
        <v>10</v>
      </c>
      <c r="U31" s="170" t="s">
        <v>11</v>
      </c>
      <c r="V31" s="170"/>
      <c r="W31" s="170" t="s">
        <v>10</v>
      </c>
      <c r="X31" s="170" t="s">
        <v>11</v>
      </c>
      <c r="Y31" s="189" t="s">
        <v>11</v>
      </c>
      <c r="Z31" s="170" t="s">
        <v>10</v>
      </c>
      <c r="AA31" s="170" t="s">
        <v>10</v>
      </c>
      <c r="AB31" s="170" t="s">
        <v>10</v>
      </c>
      <c r="AC31" s="170" t="s">
        <v>11</v>
      </c>
      <c r="AD31" s="170" t="s">
        <v>10</v>
      </c>
      <c r="AE31" s="170" t="s">
        <v>10</v>
      </c>
      <c r="AF31" s="170" t="s">
        <v>11</v>
      </c>
      <c r="AG31" s="170" t="s">
        <v>11</v>
      </c>
      <c r="AH31" s="170" t="s">
        <v>10</v>
      </c>
      <c r="AI31" s="170" t="s">
        <v>10</v>
      </c>
      <c r="AJ31" s="170" t="s">
        <v>11</v>
      </c>
      <c r="AK31" s="170"/>
      <c r="AL31" s="189" t="s">
        <v>11</v>
      </c>
      <c r="AM31" s="63" t="s">
        <v>206</v>
      </c>
      <c r="AN31" s="63" t="s">
        <v>205</v>
      </c>
      <c r="AO31" s="4"/>
      <c r="AP31" s="131"/>
      <c r="AQ31" s="4"/>
      <c r="AR31" s="2"/>
      <c r="AS31" s="131"/>
      <c r="AT31" s="4"/>
      <c r="AU31" s="131"/>
    </row>
    <row r="32" spans="1:47" ht="15" customHeight="1">
      <c r="A32" s="63" t="s">
        <v>207</v>
      </c>
      <c r="B32" s="63" t="s">
        <v>205</v>
      </c>
      <c r="C32" s="129">
        <v>5</v>
      </c>
      <c r="D32" s="146">
        <v>1</v>
      </c>
      <c r="E32" s="225">
        <f t="shared" si="0"/>
        <v>4</v>
      </c>
      <c r="F32" s="225">
        <f t="shared" si="1"/>
        <v>2.7142857142857144</v>
      </c>
      <c r="G32" s="217">
        <f t="shared" si="2"/>
        <v>2.5</v>
      </c>
      <c r="H32" s="130">
        <f t="shared" si="3"/>
        <v>23</v>
      </c>
      <c r="I32" s="4">
        <f t="shared" si="4"/>
        <v>10</v>
      </c>
      <c r="J32" s="4">
        <f t="shared" si="5"/>
        <v>13</v>
      </c>
      <c r="K32" s="130">
        <f t="shared" si="6"/>
        <v>-3</v>
      </c>
      <c r="L32" s="179">
        <f>SUM(I32/H32%)</f>
        <v>43.47826086956522</v>
      </c>
      <c r="M32" s="150"/>
      <c r="N32" s="170" t="s">
        <v>10</v>
      </c>
      <c r="O32" s="170" t="s">
        <v>11</v>
      </c>
      <c r="P32" s="170" t="s">
        <v>11</v>
      </c>
      <c r="Q32" s="170" t="s">
        <v>11</v>
      </c>
      <c r="R32" s="170" t="s">
        <v>11</v>
      </c>
      <c r="S32" s="170" t="s">
        <v>11</v>
      </c>
      <c r="T32" s="170" t="s">
        <v>10</v>
      </c>
      <c r="U32" s="170" t="s">
        <v>10</v>
      </c>
      <c r="V32" s="170" t="s">
        <v>10</v>
      </c>
      <c r="W32" s="170" t="s">
        <v>10</v>
      </c>
      <c r="X32" s="170" t="s">
        <v>11</v>
      </c>
      <c r="Y32" s="189" t="s">
        <v>10</v>
      </c>
      <c r="Z32" s="170" t="s">
        <v>11</v>
      </c>
      <c r="AA32" s="170" t="s">
        <v>11</v>
      </c>
      <c r="AB32" s="170" t="s">
        <v>11</v>
      </c>
      <c r="AC32" s="170" t="s">
        <v>10</v>
      </c>
      <c r="AD32" s="170" t="s">
        <v>10</v>
      </c>
      <c r="AE32" s="170" t="s">
        <v>10</v>
      </c>
      <c r="AF32" s="170" t="s">
        <v>11</v>
      </c>
      <c r="AG32" s="170"/>
      <c r="AH32" s="170" t="s">
        <v>10</v>
      </c>
      <c r="AI32" s="170"/>
      <c r="AJ32" s="170" t="s">
        <v>11</v>
      </c>
      <c r="AK32" s="170" t="s">
        <v>11</v>
      </c>
      <c r="AL32" s="189" t="s">
        <v>11</v>
      </c>
      <c r="AM32" s="63" t="s">
        <v>207</v>
      </c>
      <c r="AN32" s="63" t="s">
        <v>205</v>
      </c>
      <c r="AO32" s="4"/>
      <c r="AP32" s="131"/>
      <c r="AQ32" s="4"/>
      <c r="AR32" s="2"/>
      <c r="AS32" s="131"/>
      <c r="AT32" s="4"/>
      <c r="AU32" s="131"/>
    </row>
    <row r="33" spans="1:47" ht="15" customHeight="1">
      <c r="A33" s="63" t="s">
        <v>214</v>
      </c>
      <c r="B33" s="63" t="s">
        <v>205</v>
      </c>
      <c r="C33" s="129">
        <v>17</v>
      </c>
      <c r="D33" s="146">
        <v>17</v>
      </c>
      <c r="E33" s="225">
        <f t="shared" si="0"/>
        <v>18</v>
      </c>
      <c r="F33" s="225">
        <f t="shared" si="1"/>
        <v>17.571428571428573</v>
      </c>
      <c r="G33" s="217">
        <f t="shared" si="2"/>
        <v>17.5</v>
      </c>
      <c r="H33" s="130">
        <f t="shared" si="3"/>
        <v>1</v>
      </c>
      <c r="I33" s="4">
        <f t="shared" si="4"/>
        <v>0</v>
      </c>
      <c r="J33" s="4">
        <f t="shared" si="5"/>
        <v>1</v>
      </c>
      <c r="K33" s="130">
        <f t="shared" si="6"/>
        <v>-1</v>
      </c>
      <c r="M33" s="150"/>
      <c r="N33" s="170"/>
      <c r="O33" s="170"/>
      <c r="P33" s="170"/>
      <c r="Q33" s="170"/>
      <c r="R33" s="170"/>
      <c r="S33" s="170"/>
      <c r="T33" s="170"/>
      <c r="U33" s="170"/>
      <c r="V33" s="170" t="s">
        <v>11</v>
      </c>
      <c r="W33" s="170"/>
      <c r="X33" s="170"/>
      <c r="Y33" s="189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89"/>
      <c r="AM33" s="63" t="s">
        <v>214</v>
      </c>
      <c r="AN33" s="63" t="s">
        <v>205</v>
      </c>
      <c r="AO33" s="134"/>
      <c r="AP33" s="131"/>
      <c r="AQ33" s="4"/>
      <c r="AR33" s="2"/>
      <c r="AS33" s="131"/>
      <c r="AT33" s="4"/>
      <c r="AU33" s="131"/>
    </row>
    <row r="34" spans="1:47" ht="15" customHeight="1">
      <c r="A34" s="63" t="s">
        <v>208</v>
      </c>
      <c r="B34" s="63" t="s">
        <v>205</v>
      </c>
      <c r="C34" s="129">
        <v>10</v>
      </c>
      <c r="D34" s="146">
        <v>6</v>
      </c>
      <c r="E34" s="225">
        <f t="shared" si="0"/>
        <v>7</v>
      </c>
      <c r="F34" s="225">
        <f t="shared" si="1"/>
        <v>6.571428571428571</v>
      </c>
      <c r="G34" s="217">
        <f t="shared" si="2"/>
        <v>6.5</v>
      </c>
      <c r="H34" s="130">
        <f t="shared" si="3"/>
        <v>5</v>
      </c>
      <c r="I34" s="4">
        <f t="shared" si="4"/>
        <v>2</v>
      </c>
      <c r="J34" s="4">
        <f t="shared" si="5"/>
        <v>3</v>
      </c>
      <c r="K34" s="130">
        <f t="shared" si="6"/>
        <v>-1</v>
      </c>
      <c r="L34" s="179">
        <f>SUM(I34/H34%)</f>
        <v>40</v>
      </c>
      <c r="M34" s="150"/>
      <c r="N34" s="170"/>
      <c r="O34" s="170"/>
      <c r="P34" s="170" t="s">
        <v>10</v>
      </c>
      <c r="Q34" s="170"/>
      <c r="R34" s="170"/>
      <c r="S34" s="170"/>
      <c r="T34" s="170"/>
      <c r="U34" s="170"/>
      <c r="V34" s="170"/>
      <c r="W34" s="170"/>
      <c r="X34" s="170"/>
      <c r="Y34" s="189" t="s">
        <v>10</v>
      </c>
      <c r="Z34" s="170"/>
      <c r="AA34" s="170"/>
      <c r="AB34" s="170"/>
      <c r="AC34" s="170"/>
      <c r="AD34" s="170"/>
      <c r="AE34" s="170"/>
      <c r="AF34" s="170"/>
      <c r="AG34" s="170" t="s">
        <v>11</v>
      </c>
      <c r="AH34" s="170"/>
      <c r="AI34" s="170" t="s">
        <v>11</v>
      </c>
      <c r="AJ34" s="170"/>
      <c r="AK34" s="170" t="s">
        <v>11</v>
      </c>
      <c r="AL34" s="189"/>
      <c r="AM34" s="63" t="s">
        <v>208</v>
      </c>
      <c r="AN34" s="63" t="s">
        <v>205</v>
      </c>
      <c r="AO34" s="4"/>
      <c r="AP34" s="131"/>
      <c r="AQ34" s="4"/>
      <c r="AR34" s="2"/>
      <c r="AS34" s="131"/>
      <c r="AT34" s="4"/>
      <c r="AU34" s="131"/>
    </row>
    <row r="35" spans="1:47" ht="15" customHeight="1">
      <c r="A35" s="63" t="s">
        <v>209</v>
      </c>
      <c r="B35" s="63" t="s">
        <v>205</v>
      </c>
      <c r="C35" s="129">
        <v>15</v>
      </c>
      <c r="D35" s="146">
        <v>15</v>
      </c>
      <c r="E35" s="225">
        <f t="shared" si="0"/>
        <v>15</v>
      </c>
      <c r="F35" s="225">
        <f t="shared" si="1"/>
        <v>15</v>
      </c>
      <c r="G35" s="217">
        <f t="shared" si="2"/>
        <v>15</v>
      </c>
      <c r="H35" s="130">
        <f t="shared" si="3"/>
        <v>0</v>
      </c>
      <c r="I35" s="4">
        <f t="shared" si="4"/>
        <v>0</v>
      </c>
      <c r="J35" s="4">
        <f t="shared" si="5"/>
        <v>0</v>
      </c>
      <c r="K35" s="130">
        <f t="shared" si="6"/>
        <v>0</v>
      </c>
      <c r="M35" s="15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89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89"/>
      <c r="AM35" s="63" t="s">
        <v>209</v>
      </c>
      <c r="AN35" s="63" t="s">
        <v>205</v>
      </c>
      <c r="AO35" s="4"/>
      <c r="AP35" s="131"/>
      <c r="AQ35" s="4"/>
      <c r="AR35" s="2"/>
      <c r="AS35" s="131"/>
      <c r="AT35" s="4"/>
      <c r="AU35" s="131"/>
    </row>
    <row r="36" spans="1:47" ht="15" customHeight="1">
      <c r="A36" s="63" t="s">
        <v>210</v>
      </c>
      <c r="B36" s="63" t="s">
        <v>205</v>
      </c>
      <c r="C36" s="129">
        <v>5</v>
      </c>
      <c r="D36" s="146">
        <v>5</v>
      </c>
      <c r="E36" s="225">
        <f t="shared" si="0"/>
        <v>0</v>
      </c>
      <c r="F36" s="225">
        <f t="shared" si="1"/>
        <v>2.142857142857143</v>
      </c>
      <c r="G36" s="217">
        <f t="shared" si="2"/>
        <v>2.5</v>
      </c>
      <c r="H36" s="130">
        <f t="shared" si="3"/>
        <v>21</v>
      </c>
      <c r="I36" s="4">
        <f t="shared" si="4"/>
        <v>13</v>
      </c>
      <c r="J36" s="4">
        <f t="shared" si="5"/>
        <v>8</v>
      </c>
      <c r="K36" s="130">
        <f t="shared" si="6"/>
        <v>5</v>
      </c>
      <c r="L36" s="179">
        <f aca="true" t="shared" si="7" ref="L36:L51">SUM(I36/H36%)</f>
        <v>61.904761904761905</v>
      </c>
      <c r="M36" s="150" t="s">
        <v>10</v>
      </c>
      <c r="N36" s="170"/>
      <c r="O36" s="170"/>
      <c r="P36" s="170" t="s">
        <v>10</v>
      </c>
      <c r="Q36" s="170" t="s">
        <v>10</v>
      </c>
      <c r="R36" s="170" t="s">
        <v>10</v>
      </c>
      <c r="S36" s="170" t="s">
        <v>10</v>
      </c>
      <c r="T36" s="170" t="s">
        <v>10</v>
      </c>
      <c r="U36" s="170" t="s">
        <v>11</v>
      </c>
      <c r="V36" s="170" t="s">
        <v>10</v>
      </c>
      <c r="W36" s="170" t="s">
        <v>11</v>
      </c>
      <c r="X36" s="170" t="s">
        <v>11</v>
      </c>
      <c r="Y36" s="189"/>
      <c r="Z36" s="170" t="s">
        <v>10</v>
      </c>
      <c r="AA36" s="170" t="s">
        <v>11</v>
      </c>
      <c r="AB36" s="170" t="s">
        <v>10</v>
      </c>
      <c r="AC36" s="170" t="s">
        <v>10</v>
      </c>
      <c r="AD36" s="170" t="s">
        <v>11</v>
      </c>
      <c r="AE36" s="170" t="s">
        <v>11</v>
      </c>
      <c r="AF36" s="170" t="s">
        <v>10</v>
      </c>
      <c r="AG36" s="170" t="s">
        <v>11</v>
      </c>
      <c r="AH36" s="170"/>
      <c r="AI36" s="170"/>
      <c r="AJ36" s="170" t="s">
        <v>10</v>
      </c>
      <c r="AK36" s="170" t="s">
        <v>10</v>
      </c>
      <c r="AL36" s="189" t="s">
        <v>11</v>
      </c>
      <c r="AM36" s="63" t="s">
        <v>210</v>
      </c>
      <c r="AN36" s="63" t="s">
        <v>205</v>
      </c>
      <c r="AO36" s="4"/>
      <c r="AP36" s="131"/>
      <c r="AQ36" s="4"/>
      <c r="AR36" s="2"/>
      <c r="AS36" s="131"/>
      <c r="AT36" s="4"/>
      <c r="AU36" s="131"/>
    </row>
    <row r="37" spans="1:47" ht="15" customHeight="1">
      <c r="A37" s="63" t="s">
        <v>222</v>
      </c>
      <c r="B37" s="63" t="s">
        <v>205</v>
      </c>
      <c r="C37" s="129">
        <v>22</v>
      </c>
      <c r="D37" s="146">
        <v>15</v>
      </c>
      <c r="E37" s="225">
        <f t="shared" si="0"/>
        <v>14</v>
      </c>
      <c r="F37" s="225">
        <f t="shared" si="1"/>
        <v>14.428571428571429</v>
      </c>
      <c r="G37" s="217">
        <f t="shared" si="2"/>
        <v>14.5</v>
      </c>
      <c r="H37" s="130">
        <f t="shared" si="3"/>
        <v>17</v>
      </c>
      <c r="I37" s="4">
        <f t="shared" si="4"/>
        <v>9</v>
      </c>
      <c r="J37" s="4">
        <f t="shared" si="5"/>
        <v>8</v>
      </c>
      <c r="K37" s="130">
        <f t="shared" si="6"/>
        <v>1</v>
      </c>
      <c r="L37" s="175">
        <f t="shared" si="7"/>
        <v>52.94117647058823</v>
      </c>
      <c r="M37" s="150" t="s">
        <v>10</v>
      </c>
      <c r="N37" s="170" t="s">
        <v>10</v>
      </c>
      <c r="O37" s="170" t="s">
        <v>11</v>
      </c>
      <c r="P37" s="170"/>
      <c r="Q37" s="170"/>
      <c r="R37" s="170" t="s">
        <v>11</v>
      </c>
      <c r="S37" s="170"/>
      <c r="T37" s="170"/>
      <c r="U37" s="170"/>
      <c r="V37" s="170"/>
      <c r="W37" s="170"/>
      <c r="X37" s="170"/>
      <c r="Y37" s="189"/>
      <c r="Z37" s="170" t="s">
        <v>10</v>
      </c>
      <c r="AA37" s="170" t="s">
        <v>11</v>
      </c>
      <c r="AB37" s="170" t="s">
        <v>11</v>
      </c>
      <c r="AC37" s="170" t="s">
        <v>10</v>
      </c>
      <c r="AD37" s="170" t="s">
        <v>11</v>
      </c>
      <c r="AE37" s="170" t="s">
        <v>11</v>
      </c>
      <c r="AF37" s="170" t="s">
        <v>10</v>
      </c>
      <c r="AG37" s="170" t="s">
        <v>10</v>
      </c>
      <c r="AH37" s="170" t="s">
        <v>11</v>
      </c>
      <c r="AI37" s="170" t="s">
        <v>10</v>
      </c>
      <c r="AJ37" s="170" t="s">
        <v>11</v>
      </c>
      <c r="AK37" s="170" t="s">
        <v>10</v>
      </c>
      <c r="AL37" s="189" t="s">
        <v>10</v>
      </c>
      <c r="AM37" s="63" t="s">
        <v>222</v>
      </c>
      <c r="AN37" s="63" t="s">
        <v>205</v>
      </c>
      <c r="AO37" s="4"/>
      <c r="AP37" s="131"/>
      <c r="AQ37" s="4"/>
      <c r="AR37" s="2"/>
      <c r="AS37" s="131"/>
      <c r="AT37" s="4"/>
      <c r="AU37" s="131"/>
    </row>
    <row r="38" spans="1:47" ht="15" customHeight="1">
      <c r="A38" s="135" t="s">
        <v>226</v>
      </c>
      <c r="B38" s="63" t="s">
        <v>205</v>
      </c>
      <c r="C38" s="129">
        <v>5</v>
      </c>
      <c r="D38" s="146">
        <v>15</v>
      </c>
      <c r="E38" s="225">
        <f t="shared" si="0"/>
        <v>13</v>
      </c>
      <c r="F38" s="225">
        <f t="shared" si="1"/>
        <v>13.857142857142858</v>
      </c>
      <c r="G38" s="217">
        <f t="shared" si="2"/>
        <v>14</v>
      </c>
      <c r="H38" s="130">
        <f t="shared" si="3"/>
        <v>14</v>
      </c>
      <c r="I38" s="4">
        <f t="shared" si="4"/>
        <v>8</v>
      </c>
      <c r="J38" s="4">
        <f t="shared" si="5"/>
        <v>6</v>
      </c>
      <c r="K38" s="130">
        <f t="shared" si="6"/>
        <v>2</v>
      </c>
      <c r="L38" s="179">
        <f t="shared" si="7"/>
        <v>57.14285714285714</v>
      </c>
      <c r="M38" s="150" t="s">
        <v>10</v>
      </c>
      <c r="N38" s="170" t="s">
        <v>10</v>
      </c>
      <c r="O38" s="170" t="s">
        <v>11</v>
      </c>
      <c r="P38" s="170" t="s">
        <v>11</v>
      </c>
      <c r="Q38" s="170" t="s">
        <v>10</v>
      </c>
      <c r="R38" s="170" t="s">
        <v>10</v>
      </c>
      <c r="S38" s="170" t="s">
        <v>11</v>
      </c>
      <c r="T38" s="170" t="s">
        <v>11</v>
      </c>
      <c r="U38" s="170" t="s">
        <v>10</v>
      </c>
      <c r="V38" s="170" t="s">
        <v>11</v>
      </c>
      <c r="W38" s="170" t="s">
        <v>11</v>
      </c>
      <c r="X38" s="170" t="s">
        <v>10</v>
      </c>
      <c r="Y38" s="189" t="s">
        <v>10</v>
      </c>
      <c r="Z38" s="170"/>
      <c r="AA38" s="170"/>
      <c r="AB38" s="170"/>
      <c r="AC38" s="170"/>
      <c r="AD38" s="170"/>
      <c r="AE38" s="170"/>
      <c r="AF38" s="170"/>
      <c r="AG38" s="170"/>
      <c r="AH38" s="170" t="s">
        <v>10</v>
      </c>
      <c r="AI38" s="170"/>
      <c r="AJ38" s="170"/>
      <c r="AK38" s="170"/>
      <c r="AL38" s="189"/>
      <c r="AM38" s="135" t="s">
        <v>226</v>
      </c>
      <c r="AN38" s="63" t="s">
        <v>205</v>
      </c>
      <c r="AO38" s="4"/>
      <c r="AP38" s="131"/>
      <c r="AQ38" s="4"/>
      <c r="AR38" s="2"/>
      <c r="AS38" s="131"/>
      <c r="AT38" s="4"/>
      <c r="AU38" s="131"/>
    </row>
    <row r="39" spans="1:47" ht="15" customHeight="1">
      <c r="A39" s="63" t="s">
        <v>246</v>
      </c>
      <c r="B39" s="63" t="s">
        <v>43</v>
      </c>
      <c r="C39" s="129">
        <v>4</v>
      </c>
      <c r="D39" s="146">
        <v>-1</v>
      </c>
      <c r="E39" s="225">
        <f t="shared" si="0"/>
        <v>-1</v>
      </c>
      <c r="F39" s="225">
        <f t="shared" si="1"/>
        <v>-1</v>
      </c>
      <c r="G39" s="217">
        <f t="shared" si="2"/>
        <v>-1</v>
      </c>
      <c r="H39" s="130">
        <f t="shared" si="3"/>
        <v>2</v>
      </c>
      <c r="I39" s="4">
        <f t="shared" si="4"/>
        <v>1</v>
      </c>
      <c r="J39" s="4">
        <f t="shared" si="5"/>
        <v>1</v>
      </c>
      <c r="K39" s="130">
        <f t="shared" si="6"/>
        <v>0</v>
      </c>
      <c r="L39" s="179">
        <f t="shared" si="7"/>
        <v>50</v>
      </c>
      <c r="M39" s="150"/>
      <c r="N39" s="170"/>
      <c r="O39" s="170"/>
      <c r="P39" s="170"/>
      <c r="Q39" s="170"/>
      <c r="R39" s="208" t="s">
        <v>11</v>
      </c>
      <c r="S39" s="170"/>
      <c r="T39" s="170"/>
      <c r="U39" s="170"/>
      <c r="V39" s="170"/>
      <c r="W39" s="170"/>
      <c r="X39" s="170"/>
      <c r="Y39" s="189"/>
      <c r="Z39" s="170"/>
      <c r="AA39" s="170"/>
      <c r="AB39" s="170"/>
      <c r="AC39" s="170"/>
      <c r="AD39" s="170"/>
      <c r="AE39" s="170"/>
      <c r="AF39" s="170"/>
      <c r="AG39" s="170" t="s">
        <v>10</v>
      </c>
      <c r="AH39" s="170"/>
      <c r="AI39" s="170"/>
      <c r="AJ39" s="170"/>
      <c r="AK39" s="170"/>
      <c r="AL39" s="189"/>
      <c r="AM39" s="63" t="s">
        <v>246</v>
      </c>
      <c r="AN39" s="63" t="s">
        <v>43</v>
      </c>
      <c r="AO39" s="4"/>
      <c r="AP39" s="131"/>
      <c r="AQ39" s="4"/>
      <c r="AR39" s="2"/>
      <c r="AS39" s="131"/>
      <c r="AT39" s="131"/>
      <c r="AU39" s="131"/>
    </row>
    <row r="40" spans="1:47" ht="15" customHeight="1">
      <c r="A40" s="63" t="s">
        <v>194</v>
      </c>
      <c r="B40" s="63" t="s">
        <v>43</v>
      </c>
      <c r="C40" s="129">
        <v>3</v>
      </c>
      <c r="D40" s="155">
        <v>-0.5</v>
      </c>
      <c r="E40" s="225">
        <f t="shared" si="0"/>
        <v>-3.5</v>
      </c>
      <c r="F40" s="225">
        <f t="shared" si="1"/>
        <v>-2.2142857142857144</v>
      </c>
      <c r="G40" s="217">
        <f t="shared" si="2"/>
        <v>-2</v>
      </c>
      <c r="H40" s="130">
        <f t="shared" si="3"/>
        <v>3</v>
      </c>
      <c r="I40" s="4">
        <f t="shared" si="4"/>
        <v>3</v>
      </c>
      <c r="J40" s="4">
        <f t="shared" si="5"/>
        <v>0</v>
      </c>
      <c r="K40" s="130">
        <f t="shared" si="6"/>
        <v>3</v>
      </c>
      <c r="L40" s="179">
        <f t="shared" si="7"/>
        <v>100</v>
      </c>
      <c r="M40" s="150" t="s">
        <v>103</v>
      </c>
      <c r="N40" s="170" t="s">
        <v>103</v>
      </c>
      <c r="O40" s="170" t="s">
        <v>103</v>
      </c>
      <c r="P40" s="170" t="s">
        <v>103</v>
      </c>
      <c r="Q40" s="170" t="s">
        <v>253</v>
      </c>
      <c r="R40" s="170" t="s">
        <v>103</v>
      </c>
      <c r="S40" s="170" t="s">
        <v>103</v>
      </c>
      <c r="T40" s="170" t="s">
        <v>103</v>
      </c>
      <c r="U40" s="170" t="s">
        <v>103</v>
      </c>
      <c r="V40" s="208" t="s">
        <v>10</v>
      </c>
      <c r="W40" s="208" t="s">
        <v>10</v>
      </c>
      <c r="X40" s="170"/>
      <c r="Y40" s="189"/>
      <c r="Z40" s="208" t="s">
        <v>10</v>
      </c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89"/>
      <c r="AM40" s="63" t="s">
        <v>194</v>
      </c>
      <c r="AN40" s="63" t="s">
        <v>43</v>
      </c>
      <c r="AO40" s="4"/>
      <c r="AP40" s="131"/>
      <c r="AQ40" s="4"/>
      <c r="AR40" s="2"/>
      <c r="AS40" s="131"/>
      <c r="AT40" s="4"/>
      <c r="AU40" s="131"/>
    </row>
    <row r="41" spans="1:47" s="138" customFormat="1" ht="15" customHeight="1" thickBot="1">
      <c r="A41" s="142" t="s">
        <v>248</v>
      </c>
      <c r="B41" s="132" t="s">
        <v>43</v>
      </c>
      <c r="C41" s="133"/>
      <c r="D41" s="147">
        <v>15</v>
      </c>
      <c r="E41" s="225">
        <f t="shared" si="0"/>
        <v>14</v>
      </c>
      <c r="F41" s="225">
        <f t="shared" si="1"/>
        <v>14.428571428571429</v>
      </c>
      <c r="G41" s="217">
        <f t="shared" si="2"/>
        <v>14.5</v>
      </c>
      <c r="H41" s="136">
        <f t="shared" si="3"/>
        <v>1</v>
      </c>
      <c r="I41" s="137">
        <f t="shared" si="4"/>
        <v>1</v>
      </c>
      <c r="J41" s="137">
        <f t="shared" si="5"/>
        <v>0</v>
      </c>
      <c r="K41" s="130">
        <f t="shared" si="6"/>
        <v>1</v>
      </c>
      <c r="L41" s="180">
        <f t="shared" si="7"/>
        <v>100</v>
      </c>
      <c r="M41" s="151"/>
      <c r="N41" s="171"/>
      <c r="O41" s="171"/>
      <c r="P41" s="171"/>
      <c r="Q41" s="171"/>
      <c r="R41" s="171" t="s">
        <v>10</v>
      </c>
      <c r="S41" s="171"/>
      <c r="T41" s="171"/>
      <c r="U41" s="171"/>
      <c r="V41" s="171"/>
      <c r="W41" s="171"/>
      <c r="X41" s="171"/>
      <c r="Y41" s="190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90"/>
      <c r="AM41" s="142" t="s">
        <v>248</v>
      </c>
      <c r="AN41" s="132" t="s">
        <v>43</v>
      </c>
      <c r="AO41" s="137"/>
      <c r="AP41" s="140"/>
      <c r="AQ41" s="137"/>
      <c r="AR41" s="139"/>
      <c r="AS41" s="140"/>
      <c r="AT41" s="137"/>
      <c r="AU41" s="140"/>
    </row>
    <row r="42" spans="1:47" ht="15" customHeight="1">
      <c r="A42" s="63" t="s">
        <v>199</v>
      </c>
      <c r="B42" s="63" t="s">
        <v>43</v>
      </c>
      <c r="C42" s="129"/>
      <c r="D42" s="146">
        <v>15</v>
      </c>
      <c r="E42" s="225">
        <f t="shared" si="0"/>
        <v>17</v>
      </c>
      <c r="F42" s="225">
        <f t="shared" si="1"/>
        <v>16.142857142857142</v>
      </c>
      <c r="G42" s="217">
        <f t="shared" si="2"/>
        <v>16</v>
      </c>
      <c r="H42" s="130">
        <f t="shared" si="3"/>
        <v>22</v>
      </c>
      <c r="I42" s="4">
        <f t="shared" si="4"/>
        <v>10</v>
      </c>
      <c r="J42" s="4">
        <f t="shared" si="5"/>
        <v>12</v>
      </c>
      <c r="K42" s="130">
        <f t="shared" si="6"/>
        <v>-2</v>
      </c>
      <c r="L42" s="179">
        <f t="shared" si="7"/>
        <v>45.45454545454545</v>
      </c>
      <c r="M42" s="150" t="s">
        <v>11</v>
      </c>
      <c r="N42" s="170" t="s">
        <v>11</v>
      </c>
      <c r="O42" s="170" t="s">
        <v>10</v>
      </c>
      <c r="P42" s="170" t="s">
        <v>10</v>
      </c>
      <c r="Q42" s="170"/>
      <c r="R42" s="170" t="s">
        <v>11</v>
      </c>
      <c r="S42" s="170"/>
      <c r="T42" s="170" t="s">
        <v>11</v>
      </c>
      <c r="U42" s="170" t="s">
        <v>10</v>
      </c>
      <c r="V42" s="170" t="s">
        <v>11</v>
      </c>
      <c r="W42" s="170"/>
      <c r="X42" s="170" t="s">
        <v>11</v>
      </c>
      <c r="Y42" s="189" t="s">
        <v>11</v>
      </c>
      <c r="Z42" s="170" t="s">
        <v>10</v>
      </c>
      <c r="AA42" s="170" t="s">
        <v>11</v>
      </c>
      <c r="AB42" s="170"/>
      <c r="AC42" s="170" t="s">
        <v>10</v>
      </c>
      <c r="AD42" s="170" t="s">
        <v>11</v>
      </c>
      <c r="AE42" s="170" t="s">
        <v>11</v>
      </c>
      <c r="AF42" s="170" t="s">
        <v>10</v>
      </c>
      <c r="AG42" s="170" t="s">
        <v>10</v>
      </c>
      <c r="AH42" s="170" t="s">
        <v>11</v>
      </c>
      <c r="AI42" s="170" t="s">
        <v>10</v>
      </c>
      <c r="AJ42" s="170" t="s">
        <v>10</v>
      </c>
      <c r="AK42" s="170" t="s">
        <v>10</v>
      </c>
      <c r="AL42" s="189" t="s">
        <v>11</v>
      </c>
      <c r="AM42" s="63" t="s">
        <v>199</v>
      </c>
      <c r="AN42" s="63" t="s">
        <v>43</v>
      </c>
      <c r="AO42" s="4"/>
      <c r="AP42" s="131"/>
      <c r="AQ42" s="4"/>
      <c r="AR42" s="2"/>
      <c r="AS42" s="131"/>
      <c r="AT42" s="4"/>
      <c r="AU42" s="131"/>
    </row>
    <row r="43" spans="1:47" ht="15" customHeight="1">
      <c r="A43" s="63" t="s">
        <v>200</v>
      </c>
      <c r="B43" s="63" t="s">
        <v>43</v>
      </c>
      <c r="C43" s="129"/>
      <c r="D43" s="146">
        <v>10</v>
      </c>
      <c r="E43" s="225">
        <f t="shared" si="0"/>
        <v>10</v>
      </c>
      <c r="F43" s="225">
        <f t="shared" si="1"/>
        <v>10</v>
      </c>
      <c r="G43" s="217">
        <f t="shared" si="2"/>
        <v>10</v>
      </c>
      <c r="H43" s="130">
        <f t="shared" si="3"/>
        <v>24</v>
      </c>
      <c r="I43" s="4">
        <f t="shared" si="4"/>
        <v>12</v>
      </c>
      <c r="J43" s="4">
        <f t="shared" si="5"/>
        <v>12</v>
      </c>
      <c r="K43" s="130">
        <f t="shared" si="6"/>
        <v>0</v>
      </c>
      <c r="L43" s="179">
        <f t="shared" si="7"/>
        <v>50</v>
      </c>
      <c r="M43" s="150" t="s">
        <v>11</v>
      </c>
      <c r="N43" s="170" t="s">
        <v>11</v>
      </c>
      <c r="O43" s="170" t="s">
        <v>10</v>
      </c>
      <c r="P43" s="170" t="s">
        <v>11</v>
      </c>
      <c r="Q43" s="170" t="s">
        <v>11</v>
      </c>
      <c r="R43" s="170"/>
      <c r="S43" s="170" t="s">
        <v>10</v>
      </c>
      <c r="T43" s="170" t="s">
        <v>11</v>
      </c>
      <c r="U43" s="170" t="s">
        <v>10</v>
      </c>
      <c r="V43" s="170" t="s">
        <v>11</v>
      </c>
      <c r="W43" s="170" t="s">
        <v>11</v>
      </c>
      <c r="X43" s="170" t="s">
        <v>10</v>
      </c>
      <c r="Y43" s="189" t="s">
        <v>11</v>
      </c>
      <c r="Z43" s="170" t="s">
        <v>11</v>
      </c>
      <c r="AA43" s="170" t="s">
        <v>10</v>
      </c>
      <c r="AB43" s="170"/>
      <c r="AC43" s="170" t="s">
        <v>10</v>
      </c>
      <c r="AD43" s="170" t="s">
        <v>11</v>
      </c>
      <c r="AE43" s="170" t="s">
        <v>10</v>
      </c>
      <c r="AF43" s="208" t="s">
        <v>10</v>
      </c>
      <c r="AG43" s="170" t="s">
        <v>10</v>
      </c>
      <c r="AH43" s="170" t="s">
        <v>10</v>
      </c>
      <c r="AI43" s="170" t="s">
        <v>11</v>
      </c>
      <c r="AJ43" s="170" t="s">
        <v>10</v>
      </c>
      <c r="AK43" s="170" t="s">
        <v>11</v>
      </c>
      <c r="AL43" s="189" t="s">
        <v>10</v>
      </c>
      <c r="AM43" s="63" t="s">
        <v>200</v>
      </c>
      <c r="AN43" s="63" t="s">
        <v>43</v>
      </c>
      <c r="AO43" s="4"/>
      <c r="AP43" s="131"/>
      <c r="AQ43" s="4"/>
      <c r="AR43" s="2"/>
      <c r="AS43" s="131"/>
      <c r="AT43" s="4"/>
      <c r="AU43" s="131"/>
    </row>
    <row r="44" spans="1:47" ht="15" customHeight="1">
      <c r="A44" s="63" t="s">
        <v>201</v>
      </c>
      <c r="B44" s="63" t="s">
        <v>43</v>
      </c>
      <c r="C44" s="129"/>
      <c r="D44" s="146">
        <v>15</v>
      </c>
      <c r="E44" s="225">
        <f t="shared" si="0"/>
        <v>26</v>
      </c>
      <c r="F44" s="225">
        <f t="shared" si="1"/>
        <v>21.285714285714285</v>
      </c>
      <c r="G44" s="217">
        <f t="shared" si="2"/>
        <v>20.5</v>
      </c>
      <c r="H44" s="130">
        <f t="shared" si="3"/>
        <v>25</v>
      </c>
      <c r="I44" s="4">
        <f t="shared" si="4"/>
        <v>7</v>
      </c>
      <c r="J44" s="4">
        <f t="shared" si="5"/>
        <v>18</v>
      </c>
      <c r="K44" s="130">
        <f t="shared" si="6"/>
        <v>-11</v>
      </c>
      <c r="L44" s="179">
        <f t="shared" si="7"/>
        <v>28</v>
      </c>
      <c r="M44" s="150" t="s">
        <v>11</v>
      </c>
      <c r="N44" s="170" t="s">
        <v>11</v>
      </c>
      <c r="O44" s="170" t="s">
        <v>11</v>
      </c>
      <c r="P44" s="170" t="s">
        <v>11</v>
      </c>
      <c r="Q44" s="170" t="s">
        <v>10</v>
      </c>
      <c r="R44" s="170" t="s">
        <v>10</v>
      </c>
      <c r="S44" s="170" t="s">
        <v>11</v>
      </c>
      <c r="T44" s="170" t="s">
        <v>11</v>
      </c>
      <c r="U44" s="170" t="s">
        <v>11</v>
      </c>
      <c r="V44" s="170" t="s">
        <v>11</v>
      </c>
      <c r="W44" s="170" t="s">
        <v>11</v>
      </c>
      <c r="X44" s="170" t="s">
        <v>11</v>
      </c>
      <c r="Y44" s="189" t="s">
        <v>11</v>
      </c>
      <c r="Z44" s="170" t="s">
        <v>11</v>
      </c>
      <c r="AA44" s="170" t="s">
        <v>11</v>
      </c>
      <c r="AB44" s="170" t="s">
        <v>10</v>
      </c>
      <c r="AC44" s="170" t="s">
        <v>10</v>
      </c>
      <c r="AD44" s="170"/>
      <c r="AE44" s="170" t="s">
        <v>10</v>
      </c>
      <c r="AF44" s="170" t="s">
        <v>10</v>
      </c>
      <c r="AG44" s="170" t="s">
        <v>11</v>
      </c>
      <c r="AH44" s="170" t="s">
        <v>11</v>
      </c>
      <c r="AI44" s="170" t="s">
        <v>11</v>
      </c>
      <c r="AJ44" s="170" t="s">
        <v>11</v>
      </c>
      <c r="AK44" s="170" t="s">
        <v>11</v>
      </c>
      <c r="AL44" s="189" t="s">
        <v>10</v>
      </c>
      <c r="AM44" s="63" t="s">
        <v>201</v>
      </c>
      <c r="AN44" s="63" t="s">
        <v>43</v>
      </c>
      <c r="AO44" s="4"/>
      <c r="AP44" s="131"/>
      <c r="AQ44" s="4"/>
      <c r="AR44" s="2"/>
      <c r="AS44" s="131"/>
      <c r="AT44" s="4"/>
      <c r="AU44" s="131"/>
    </row>
    <row r="45" spans="1:47" ht="15" customHeight="1">
      <c r="A45" s="63" t="s">
        <v>202</v>
      </c>
      <c r="B45" s="63" t="s">
        <v>43</v>
      </c>
      <c r="C45" s="129"/>
      <c r="D45" s="146">
        <v>20</v>
      </c>
      <c r="E45" s="225">
        <f t="shared" si="0"/>
        <v>32</v>
      </c>
      <c r="F45" s="225">
        <f t="shared" si="1"/>
        <v>26.857142857142858</v>
      </c>
      <c r="G45" s="217">
        <f t="shared" si="2"/>
        <v>26</v>
      </c>
      <c r="H45" s="130">
        <f t="shared" si="3"/>
        <v>24</v>
      </c>
      <c r="I45" s="4">
        <f t="shared" si="4"/>
        <v>6</v>
      </c>
      <c r="J45" s="4">
        <f t="shared" si="5"/>
        <v>18</v>
      </c>
      <c r="K45" s="130">
        <f t="shared" si="6"/>
        <v>-12</v>
      </c>
      <c r="L45" s="179">
        <f t="shared" si="7"/>
        <v>25</v>
      </c>
      <c r="M45" s="150" t="s">
        <v>11</v>
      </c>
      <c r="N45" s="170" t="s">
        <v>11</v>
      </c>
      <c r="O45" s="170" t="s">
        <v>11</v>
      </c>
      <c r="P45" s="170" t="s">
        <v>11</v>
      </c>
      <c r="Q45" s="170" t="s">
        <v>11</v>
      </c>
      <c r="R45" s="170"/>
      <c r="S45" s="170" t="s">
        <v>10</v>
      </c>
      <c r="T45" s="170" t="s">
        <v>10</v>
      </c>
      <c r="U45" s="170" t="s">
        <v>11</v>
      </c>
      <c r="V45" s="170" t="s">
        <v>11</v>
      </c>
      <c r="W45" s="170" t="s">
        <v>11</v>
      </c>
      <c r="X45" s="170" t="s">
        <v>11</v>
      </c>
      <c r="Y45" s="189" t="s">
        <v>10</v>
      </c>
      <c r="Z45" s="170" t="s">
        <v>11</v>
      </c>
      <c r="AA45" s="170" t="s">
        <v>11</v>
      </c>
      <c r="AB45" s="170" t="s">
        <v>10</v>
      </c>
      <c r="AC45" s="170" t="s">
        <v>11</v>
      </c>
      <c r="AD45" s="170" t="s">
        <v>11</v>
      </c>
      <c r="AE45" s="170" t="s">
        <v>11</v>
      </c>
      <c r="AF45" s="170" t="s">
        <v>11</v>
      </c>
      <c r="AG45" s="170"/>
      <c r="AH45" s="170" t="s">
        <v>11</v>
      </c>
      <c r="AI45" s="170" t="s">
        <v>10</v>
      </c>
      <c r="AJ45" s="170" t="s">
        <v>11</v>
      </c>
      <c r="AK45" s="170" t="s">
        <v>10</v>
      </c>
      <c r="AL45" s="189" t="s">
        <v>11</v>
      </c>
      <c r="AM45" s="63" t="s">
        <v>202</v>
      </c>
      <c r="AN45" s="63" t="s">
        <v>43</v>
      </c>
      <c r="AO45" s="4"/>
      <c r="AP45" s="131"/>
      <c r="AQ45" s="4"/>
      <c r="AR45" s="2"/>
      <c r="AS45" s="131"/>
      <c r="AT45" s="4"/>
      <c r="AU45" s="131"/>
    </row>
    <row r="46" spans="1:47" ht="15" customHeight="1">
      <c r="A46" s="63" t="s">
        <v>203</v>
      </c>
      <c r="B46" s="63" t="s">
        <v>43</v>
      </c>
      <c r="C46" s="129"/>
      <c r="D46" s="146">
        <v>10</v>
      </c>
      <c r="E46" s="225">
        <f t="shared" si="0"/>
        <v>10</v>
      </c>
      <c r="F46" s="225">
        <f t="shared" si="1"/>
        <v>10</v>
      </c>
      <c r="G46" s="217">
        <f t="shared" si="2"/>
        <v>10</v>
      </c>
      <c r="H46" s="130">
        <f t="shared" si="3"/>
        <v>6</v>
      </c>
      <c r="I46" s="4">
        <f t="shared" si="4"/>
        <v>3</v>
      </c>
      <c r="J46" s="4">
        <f t="shared" si="5"/>
        <v>3</v>
      </c>
      <c r="K46" s="130">
        <f t="shared" si="6"/>
        <v>0</v>
      </c>
      <c r="L46" s="179">
        <f t="shared" si="7"/>
        <v>50</v>
      </c>
      <c r="M46" s="150" t="s">
        <v>10</v>
      </c>
      <c r="N46" s="170" t="s">
        <v>11</v>
      </c>
      <c r="O46" s="170" t="s">
        <v>11</v>
      </c>
      <c r="P46" s="170"/>
      <c r="Q46" s="170"/>
      <c r="R46" s="170"/>
      <c r="S46" s="170"/>
      <c r="T46" s="170"/>
      <c r="U46" s="170"/>
      <c r="V46" s="170"/>
      <c r="W46" s="170"/>
      <c r="X46" s="170"/>
      <c r="Y46" s="189"/>
      <c r="Z46" s="170"/>
      <c r="AA46" s="170"/>
      <c r="AB46" s="170" t="s">
        <v>10</v>
      </c>
      <c r="AC46" s="170" t="s">
        <v>10</v>
      </c>
      <c r="AD46" s="170" t="s">
        <v>11</v>
      </c>
      <c r="AE46" s="170"/>
      <c r="AF46" s="170"/>
      <c r="AG46" s="170"/>
      <c r="AH46" s="170"/>
      <c r="AI46" s="170"/>
      <c r="AJ46" s="170"/>
      <c r="AK46" s="170"/>
      <c r="AL46" s="189"/>
      <c r="AM46" s="63" t="s">
        <v>203</v>
      </c>
      <c r="AN46" s="63" t="s">
        <v>43</v>
      </c>
      <c r="AO46" s="4"/>
      <c r="AP46" s="131"/>
      <c r="AQ46" s="4"/>
      <c r="AR46" s="2"/>
      <c r="AS46" s="131"/>
      <c r="AT46" s="4"/>
      <c r="AU46" s="131"/>
    </row>
    <row r="47" spans="1:47" ht="15" customHeight="1">
      <c r="A47" s="135" t="s">
        <v>244</v>
      </c>
      <c r="B47" s="63" t="s">
        <v>43</v>
      </c>
      <c r="C47" s="129"/>
      <c r="D47" s="146">
        <v>15</v>
      </c>
      <c r="E47" s="225">
        <f t="shared" si="0"/>
        <v>17</v>
      </c>
      <c r="F47" s="225">
        <f t="shared" si="1"/>
        <v>16.142857142857142</v>
      </c>
      <c r="G47" s="217">
        <f t="shared" si="2"/>
        <v>16</v>
      </c>
      <c r="H47" s="130">
        <f t="shared" si="3"/>
        <v>8</v>
      </c>
      <c r="I47" s="4">
        <f t="shared" si="4"/>
        <v>3</v>
      </c>
      <c r="J47" s="4">
        <f t="shared" si="5"/>
        <v>5</v>
      </c>
      <c r="K47" s="130">
        <f t="shared" si="6"/>
        <v>-2</v>
      </c>
      <c r="L47" s="179">
        <f t="shared" si="7"/>
        <v>37.5</v>
      </c>
      <c r="M47" s="150"/>
      <c r="N47" s="170"/>
      <c r="O47" s="170"/>
      <c r="P47" s="170" t="s">
        <v>10</v>
      </c>
      <c r="Q47" s="170" t="s">
        <v>10</v>
      </c>
      <c r="R47" s="170"/>
      <c r="S47" s="170" t="s">
        <v>10</v>
      </c>
      <c r="T47" s="170"/>
      <c r="U47" s="170"/>
      <c r="V47" s="170"/>
      <c r="W47" s="170" t="s">
        <v>11</v>
      </c>
      <c r="X47" s="170" t="s">
        <v>11</v>
      </c>
      <c r="Y47" s="189"/>
      <c r="Z47" s="170"/>
      <c r="AA47" s="170" t="s">
        <v>11</v>
      </c>
      <c r="AB47" s="170" t="s">
        <v>11</v>
      </c>
      <c r="AC47" s="170"/>
      <c r="AD47" s="170"/>
      <c r="AE47" s="170"/>
      <c r="AF47" s="170"/>
      <c r="AG47" s="170"/>
      <c r="AH47" s="170"/>
      <c r="AI47" s="170"/>
      <c r="AJ47" s="170"/>
      <c r="AK47" s="170"/>
      <c r="AL47" s="189" t="s">
        <v>11</v>
      </c>
      <c r="AM47" s="135" t="s">
        <v>244</v>
      </c>
      <c r="AN47" s="63" t="s">
        <v>43</v>
      </c>
      <c r="AO47" s="4"/>
      <c r="AP47" s="131"/>
      <c r="AQ47" s="4"/>
      <c r="AR47" s="2"/>
      <c r="AS47" s="131"/>
      <c r="AT47" s="4"/>
      <c r="AU47" s="131"/>
    </row>
    <row r="48" spans="1:47" ht="15" customHeight="1">
      <c r="A48" s="63" t="s">
        <v>204</v>
      </c>
      <c r="B48" s="63" t="s">
        <v>43</v>
      </c>
      <c r="C48" s="129"/>
      <c r="D48" s="146">
        <v>15</v>
      </c>
      <c r="E48" s="225">
        <f t="shared" si="0"/>
        <v>23</v>
      </c>
      <c r="F48" s="225">
        <f t="shared" si="1"/>
        <v>19.57142857142857</v>
      </c>
      <c r="G48" s="217">
        <f t="shared" si="2"/>
        <v>19</v>
      </c>
      <c r="H48" s="130">
        <f t="shared" si="3"/>
        <v>10</v>
      </c>
      <c r="I48" s="4">
        <f t="shared" si="4"/>
        <v>1</v>
      </c>
      <c r="J48" s="4">
        <f t="shared" si="5"/>
        <v>9</v>
      </c>
      <c r="K48" s="130">
        <f t="shared" si="6"/>
        <v>-8</v>
      </c>
      <c r="L48" s="179">
        <f t="shared" si="7"/>
        <v>10</v>
      </c>
      <c r="M48" s="150"/>
      <c r="N48" s="170"/>
      <c r="O48" s="170"/>
      <c r="P48" s="170"/>
      <c r="Q48" s="170"/>
      <c r="R48" s="170"/>
      <c r="S48" s="170" t="s">
        <v>10</v>
      </c>
      <c r="T48" s="170" t="s">
        <v>11</v>
      </c>
      <c r="U48" s="170"/>
      <c r="V48" s="170"/>
      <c r="W48" s="170"/>
      <c r="X48" s="170"/>
      <c r="Y48" s="189"/>
      <c r="Z48" s="170"/>
      <c r="AA48" s="170"/>
      <c r="AB48" s="170" t="s">
        <v>11</v>
      </c>
      <c r="AC48" s="170"/>
      <c r="AD48" s="170"/>
      <c r="AE48" s="170" t="s">
        <v>11</v>
      </c>
      <c r="AF48" s="170" t="s">
        <v>11</v>
      </c>
      <c r="AG48" s="170" t="s">
        <v>11</v>
      </c>
      <c r="AH48" s="170" t="s">
        <v>11</v>
      </c>
      <c r="AI48" s="170" t="s">
        <v>11</v>
      </c>
      <c r="AJ48" s="170" t="s">
        <v>11</v>
      </c>
      <c r="AK48" s="170" t="s">
        <v>11</v>
      </c>
      <c r="AL48" s="189"/>
      <c r="AM48" s="63" t="s">
        <v>204</v>
      </c>
      <c r="AN48" s="63" t="s">
        <v>43</v>
      </c>
      <c r="AO48" s="4"/>
      <c r="AP48" s="131"/>
      <c r="AQ48" s="4"/>
      <c r="AR48" s="2"/>
      <c r="AS48" s="131"/>
      <c r="AT48" s="4"/>
      <c r="AU48" s="131"/>
    </row>
    <row r="49" spans="1:47" s="138" customFormat="1" ht="15" customHeight="1" thickBot="1">
      <c r="A49" s="132" t="s">
        <v>197</v>
      </c>
      <c r="B49" s="132" t="s">
        <v>43</v>
      </c>
      <c r="C49" s="133">
        <v>2</v>
      </c>
      <c r="D49" s="147">
        <v>-6</v>
      </c>
      <c r="E49" s="225">
        <f t="shared" si="0"/>
        <v>-6</v>
      </c>
      <c r="F49" s="225">
        <f t="shared" si="1"/>
        <v>-6</v>
      </c>
      <c r="G49" s="217">
        <f t="shared" si="2"/>
        <v>-6</v>
      </c>
      <c r="H49" s="136">
        <f t="shared" si="3"/>
        <v>2</v>
      </c>
      <c r="I49" s="137">
        <f t="shared" si="4"/>
        <v>1</v>
      </c>
      <c r="J49" s="137">
        <f t="shared" si="5"/>
        <v>1</v>
      </c>
      <c r="K49" s="130">
        <f t="shared" si="6"/>
        <v>0</v>
      </c>
      <c r="L49" s="180">
        <f t="shared" si="7"/>
        <v>50</v>
      </c>
      <c r="M49" s="151" t="s">
        <v>11</v>
      </c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90" t="s">
        <v>10</v>
      </c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90"/>
      <c r="AM49" s="132" t="s">
        <v>197</v>
      </c>
      <c r="AN49" s="132" t="s">
        <v>43</v>
      </c>
      <c r="AO49" s="137"/>
      <c r="AP49" s="140"/>
      <c r="AQ49" s="137"/>
      <c r="AR49" s="139"/>
      <c r="AS49" s="140"/>
      <c r="AT49" s="137"/>
      <c r="AU49" s="140"/>
    </row>
    <row r="50" spans="1:47" ht="15" customHeight="1">
      <c r="A50" s="63" t="s">
        <v>246</v>
      </c>
      <c r="B50" s="63" t="s">
        <v>42</v>
      </c>
      <c r="C50" s="129">
        <v>4</v>
      </c>
      <c r="D50" s="146">
        <v>-1</v>
      </c>
      <c r="E50" s="225">
        <f t="shared" si="0"/>
        <v>0</v>
      </c>
      <c r="F50" s="225">
        <f t="shared" si="1"/>
        <v>-0.4285714285714286</v>
      </c>
      <c r="G50" s="217">
        <f t="shared" si="2"/>
        <v>-0.5</v>
      </c>
      <c r="H50" s="130">
        <f t="shared" si="3"/>
        <v>25</v>
      </c>
      <c r="I50" s="4">
        <f t="shared" si="4"/>
        <v>12</v>
      </c>
      <c r="J50" s="4">
        <f t="shared" si="5"/>
        <v>13</v>
      </c>
      <c r="K50" s="130">
        <f t="shared" si="6"/>
        <v>-1</v>
      </c>
      <c r="L50" s="179">
        <f t="shared" si="7"/>
        <v>48</v>
      </c>
      <c r="M50" s="150" t="s">
        <v>10</v>
      </c>
      <c r="N50" s="170" t="s">
        <v>10</v>
      </c>
      <c r="O50" s="170" t="s">
        <v>11</v>
      </c>
      <c r="P50" s="170"/>
      <c r="Q50" s="170" t="s">
        <v>10</v>
      </c>
      <c r="R50" s="208" t="s">
        <v>11</v>
      </c>
      <c r="S50" s="170" t="s">
        <v>10</v>
      </c>
      <c r="T50" s="170" t="s">
        <v>10</v>
      </c>
      <c r="U50" s="170" t="s">
        <v>10</v>
      </c>
      <c r="V50" s="170" t="s">
        <v>11</v>
      </c>
      <c r="W50" s="170" t="s">
        <v>11</v>
      </c>
      <c r="X50" s="170" t="s">
        <v>10</v>
      </c>
      <c r="Y50" s="189" t="s">
        <v>10</v>
      </c>
      <c r="Z50" s="170" t="s">
        <v>10</v>
      </c>
      <c r="AA50" s="170" t="s">
        <v>10</v>
      </c>
      <c r="AB50" s="170" t="s">
        <v>11</v>
      </c>
      <c r="AC50" s="170" t="s">
        <v>10</v>
      </c>
      <c r="AD50" s="170" t="s">
        <v>11</v>
      </c>
      <c r="AE50" s="170" t="s">
        <v>11</v>
      </c>
      <c r="AF50" s="170" t="s">
        <v>11</v>
      </c>
      <c r="AG50" s="170" t="s">
        <v>11</v>
      </c>
      <c r="AH50" s="170" t="s">
        <v>11</v>
      </c>
      <c r="AI50" s="170" t="s">
        <v>11</v>
      </c>
      <c r="AJ50" s="170" t="s">
        <v>11</v>
      </c>
      <c r="AK50" s="170" t="s">
        <v>11</v>
      </c>
      <c r="AL50" s="189" t="s">
        <v>10</v>
      </c>
      <c r="AM50" s="63" t="s">
        <v>246</v>
      </c>
      <c r="AN50" s="63" t="s">
        <v>42</v>
      </c>
      <c r="AO50" s="4"/>
      <c r="AP50" s="131"/>
      <c r="AQ50" s="4"/>
      <c r="AR50" s="2"/>
      <c r="AS50" s="131"/>
      <c r="AT50" s="131"/>
      <c r="AU50" s="131"/>
    </row>
    <row r="51" spans="1:47" ht="15" customHeight="1">
      <c r="A51" s="63" t="s">
        <v>191</v>
      </c>
      <c r="B51" s="63" t="s">
        <v>42</v>
      </c>
      <c r="C51" s="129">
        <v>3</v>
      </c>
      <c r="D51" s="146">
        <v>1</v>
      </c>
      <c r="E51" s="225">
        <f aca="true" t="shared" si="8" ref="E51:E82">D51-K51</f>
        <v>-7</v>
      </c>
      <c r="F51" s="225">
        <f aca="true" t="shared" si="9" ref="F51:F82">D51-K51/1.75</f>
        <v>-3.571428571428571</v>
      </c>
      <c r="G51" s="217">
        <f aca="true" t="shared" si="10" ref="G51:G82">D51-K51/2</f>
        <v>-3</v>
      </c>
      <c r="H51" s="130">
        <f aca="true" t="shared" si="11" ref="H51:H82">I51+J51</f>
        <v>14</v>
      </c>
      <c r="I51" s="4">
        <f aca="true" t="shared" si="12" ref="I51:I82">COUNTIF(M51:AL51,"W")</f>
        <v>11</v>
      </c>
      <c r="J51" s="4">
        <f aca="true" t="shared" si="13" ref="J51:J82">COUNTIF(M51:AL51,"L")</f>
        <v>3</v>
      </c>
      <c r="K51" s="130">
        <f aca="true" t="shared" si="14" ref="K51:K82">I51-J51</f>
        <v>8</v>
      </c>
      <c r="L51" s="179">
        <f t="shared" si="7"/>
        <v>78.57142857142857</v>
      </c>
      <c r="M51" s="150"/>
      <c r="N51" s="170" t="s">
        <v>10</v>
      </c>
      <c r="O51" s="170" t="s">
        <v>10</v>
      </c>
      <c r="P51" s="170" t="s">
        <v>10</v>
      </c>
      <c r="Q51" s="170"/>
      <c r="R51" s="170" t="s">
        <v>10</v>
      </c>
      <c r="S51" s="170" t="s">
        <v>10</v>
      </c>
      <c r="T51" s="170"/>
      <c r="U51" s="170" t="s">
        <v>10</v>
      </c>
      <c r="V51" s="170" t="s">
        <v>10</v>
      </c>
      <c r="W51" s="170" t="s">
        <v>10</v>
      </c>
      <c r="X51" s="170"/>
      <c r="Y51" s="189"/>
      <c r="Z51" s="170"/>
      <c r="AA51" s="170"/>
      <c r="AB51" s="170"/>
      <c r="AC51" s="170" t="s">
        <v>11</v>
      </c>
      <c r="AD51" s="170" t="s">
        <v>11</v>
      </c>
      <c r="AE51" s="170"/>
      <c r="AF51" s="170"/>
      <c r="AG51" s="170" t="s">
        <v>10</v>
      </c>
      <c r="AH51" s="170" t="s">
        <v>10</v>
      </c>
      <c r="AI51" s="170" t="s">
        <v>10</v>
      </c>
      <c r="AJ51" s="170"/>
      <c r="AK51" s="170" t="s">
        <v>11</v>
      </c>
      <c r="AL51" s="189"/>
      <c r="AM51" s="63" t="s">
        <v>191</v>
      </c>
      <c r="AN51" s="63" t="s">
        <v>42</v>
      </c>
      <c r="AO51" s="4"/>
      <c r="AP51" s="131"/>
      <c r="AQ51" s="4"/>
      <c r="AR51" s="2"/>
      <c r="AS51" s="131"/>
      <c r="AT51" s="4"/>
      <c r="AU51" s="131"/>
    </row>
    <row r="52" spans="1:47" ht="15" customHeight="1">
      <c r="A52" s="63" t="s">
        <v>192</v>
      </c>
      <c r="B52" s="63" t="s">
        <v>42</v>
      </c>
      <c r="C52" s="129">
        <v>15</v>
      </c>
      <c r="D52" s="146">
        <v>15</v>
      </c>
      <c r="E52" s="225">
        <f t="shared" si="8"/>
        <v>15</v>
      </c>
      <c r="F52" s="225">
        <f t="shared" si="9"/>
        <v>15</v>
      </c>
      <c r="G52" s="217">
        <f t="shared" si="10"/>
        <v>15</v>
      </c>
      <c r="H52" s="130">
        <f t="shared" si="11"/>
        <v>0</v>
      </c>
      <c r="I52" s="4">
        <f t="shared" si="12"/>
        <v>0</v>
      </c>
      <c r="J52" s="4">
        <f t="shared" si="13"/>
        <v>0</v>
      </c>
      <c r="K52" s="130">
        <f t="shared" si="14"/>
        <v>0</v>
      </c>
      <c r="M52" s="15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8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89"/>
      <c r="AM52" s="63" t="s">
        <v>192</v>
      </c>
      <c r="AN52" s="63" t="s">
        <v>42</v>
      </c>
      <c r="AO52" s="4"/>
      <c r="AP52" s="131"/>
      <c r="AQ52" s="4"/>
      <c r="AR52" s="2"/>
      <c r="AS52" s="131"/>
      <c r="AT52" s="4"/>
      <c r="AU52" s="131"/>
    </row>
    <row r="53" spans="1:47" ht="15" customHeight="1">
      <c r="A53" s="63" t="s">
        <v>193</v>
      </c>
      <c r="B53" s="63" t="s">
        <v>42</v>
      </c>
      <c r="C53" s="129">
        <v>15</v>
      </c>
      <c r="D53" s="146">
        <v>15</v>
      </c>
      <c r="E53" s="225">
        <f t="shared" si="8"/>
        <v>15</v>
      </c>
      <c r="F53" s="225">
        <f t="shared" si="9"/>
        <v>15</v>
      </c>
      <c r="G53" s="217">
        <f t="shared" si="10"/>
        <v>15</v>
      </c>
      <c r="H53" s="130">
        <f t="shared" si="11"/>
        <v>0</v>
      </c>
      <c r="I53" s="4">
        <f t="shared" si="12"/>
        <v>0</v>
      </c>
      <c r="J53" s="4">
        <f t="shared" si="13"/>
        <v>0</v>
      </c>
      <c r="K53" s="130">
        <f t="shared" si="14"/>
        <v>0</v>
      </c>
      <c r="M53" s="15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89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89"/>
      <c r="AM53" s="63" t="s">
        <v>193</v>
      </c>
      <c r="AN53" s="63" t="s">
        <v>42</v>
      </c>
      <c r="AO53" s="4"/>
      <c r="AP53" s="131"/>
      <c r="AQ53" s="4"/>
      <c r="AR53" s="2"/>
      <c r="AS53" s="131"/>
      <c r="AT53" s="4"/>
      <c r="AU53" s="131"/>
    </row>
    <row r="54" spans="1:47" ht="15" customHeight="1">
      <c r="A54" s="63" t="s">
        <v>194</v>
      </c>
      <c r="B54" s="63" t="s">
        <v>42</v>
      </c>
      <c r="C54" s="129">
        <v>3</v>
      </c>
      <c r="D54" s="155">
        <v>-0.5</v>
      </c>
      <c r="E54" s="225">
        <f t="shared" si="8"/>
        <v>-12.5</v>
      </c>
      <c r="F54" s="225">
        <f t="shared" si="9"/>
        <v>-7.357142857142857</v>
      </c>
      <c r="G54" s="217">
        <f t="shared" si="10"/>
        <v>-6.5</v>
      </c>
      <c r="H54" s="130">
        <f t="shared" si="11"/>
        <v>22</v>
      </c>
      <c r="I54" s="4">
        <f t="shared" si="12"/>
        <v>17</v>
      </c>
      <c r="J54" s="4">
        <f t="shared" si="13"/>
        <v>5</v>
      </c>
      <c r="K54" s="130">
        <f t="shared" si="14"/>
        <v>12</v>
      </c>
      <c r="L54" s="179">
        <f>SUM(I54/H54%)</f>
        <v>77.27272727272727</v>
      </c>
      <c r="M54" s="150" t="s">
        <v>10</v>
      </c>
      <c r="N54" s="170" t="s">
        <v>10</v>
      </c>
      <c r="O54" s="170" t="s">
        <v>10</v>
      </c>
      <c r="P54" s="170" t="s">
        <v>10</v>
      </c>
      <c r="Q54" s="170" t="s">
        <v>10</v>
      </c>
      <c r="R54" s="170" t="s">
        <v>11</v>
      </c>
      <c r="S54" s="170" t="s">
        <v>10</v>
      </c>
      <c r="T54" s="170" t="s">
        <v>10</v>
      </c>
      <c r="U54" s="170" t="s">
        <v>10</v>
      </c>
      <c r="V54" s="208" t="s">
        <v>10</v>
      </c>
      <c r="W54" s="208" t="s">
        <v>10</v>
      </c>
      <c r="X54" s="170" t="s">
        <v>10</v>
      </c>
      <c r="Y54" s="189" t="s">
        <v>11</v>
      </c>
      <c r="Z54" s="208" t="s">
        <v>10</v>
      </c>
      <c r="AA54" s="170" t="s">
        <v>10</v>
      </c>
      <c r="AB54" s="170" t="s">
        <v>11</v>
      </c>
      <c r="AC54" s="170"/>
      <c r="AD54" s="170"/>
      <c r="AE54" s="170" t="s">
        <v>10</v>
      </c>
      <c r="AF54" s="170" t="s">
        <v>11</v>
      </c>
      <c r="AG54" s="170"/>
      <c r="AH54" s="170" t="s">
        <v>10</v>
      </c>
      <c r="AI54" s="170" t="s">
        <v>11</v>
      </c>
      <c r="AJ54" s="170" t="s">
        <v>10</v>
      </c>
      <c r="AK54" s="170" t="s">
        <v>10</v>
      </c>
      <c r="AL54" s="189"/>
      <c r="AM54" s="63" t="s">
        <v>194</v>
      </c>
      <c r="AN54" s="63" t="s">
        <v>42</v>
      </c>
      <c r="AO54" s="4"/>
      <c r="AP54" s="131"/>
      <c r="AQ54" s="4"/>
      <c r="AR54" s="2"/>
      <c r="AS54" s="131"/>
      <c r="AT54" s="4"/>
      <c r="AU54" s="131"/>
    </row>
    <row r="55" spans="1:47" ht="15" customHeight="1">
      <c r="A55" s="63" t="s">
        <v>195</v>
      </c>
      <c r="B55" s="63" t="s">
        <v>42</v>
      </c>
      <c r="C55" s="129">
        <v>15</v>
      </c>
      <c r="D55" s="146">
        <v>15</v>
      </c>
      <c r="E55" s="225">
        <f t="shared" si="8"/>
        <v>15</v>
      </c>
      <c r="F55" s="225">
        <f t="shared" si="9"/>
        <v>15</v>
      </c>
      <c r="G55" s="217">
        <f t="shared" si="10"/>
        <v>15</v>
      </c>
      <c r="H55" s="130">
        <f t="shared" si="11"/>
        <v>0</v>
      </c>
      <c r="I55" s="4">
        <f t="shared" si="12"/>
        <v>0</v>
      </c>
      <c r="J55" s="4">
        <f t="shared" si="13"/>
        <v>0</v>
      </c>
      <c r="K55" s="130">
        <f t="shared" si="14"/>
        <v>0</v>
      </c>
      <c r="M55" s="15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89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89"/>
      <c r="AM55" s="63" t="s">
        <v>195</v>
      </c>
      <c r="AN55" s="63" t="s">
        <v>42</v>
      </c>
      <c r="AO55" s="4"/>
      <c r="AP55" s="131"/>
      <c r="AQ55" s="4"/>
      <c r="AR55" s="2"/>
      <c r="AS55" s="131"/>
      <c r="AT55" s="4"/>
      <c r="AU55" s="131"/>
    </row>
    <row r="56" spans="1:47" ht="15" customHeight="1">
      <c r="A56" s="63" t="s">
        <v>196</v>
      </c>
      <c r="B56" s="63" t="s">
        <v>42</v>
      </c>
      <c r="C56" s="129">
        <v>15</v>
      </c>
      <c r="D56" s="146">
        <v>15</v>
      </c>
      <c r="E56" s="225">
        <f t="shared" si="8"/>
        <v>15</v>
      </c>
      <c r="F56" s="225">
        <f t="shared" si="9"/>
        <v>15</v>
      </c>
      <c r="G56" s="217">
        <f t="shared" si="10"/>
        <v>15</v>
      </c>
      <c r="H56" s="130">
        <f t="shared" si="11"/>
        <v>0</v>
      </c>
      <c r="I56" s="4">
        <f t="shared" si="12"/>
        <v>0</v>
      </c>
      <c r="J56" s="4">
        <f t="shared" si="13"/>
        <v>0</v>
      </c>
      <c r="K56" s="130">
        <f t="shared" si="14"/>
        <v>0</v>
      </c>
      <c r="M56" s="15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89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89"/>
      <c r="AM56" s="63" t="s">
        <v>196</v>
      </c>
      <c r="AN56" s="63" t="s">
        <v>42</v>
      </c>
      <c r="AO56" s="4"/>
      <c r="AP56" s="131"/>
      <c r="AQ56" s="4"/>
      <c r="AR56" s="2"/>
      <c r="AS56" s="131"/>
      <c r="AT56" s="4"/>
      <c r="AU56" s="131"/>
    </row>
    <row r="57" spans="1:47" ht="15" customHeight="1">
      <c r="A57" s="63" t="s">
        <v>200</v>
      </c>
      <c r="B57" s="63" t="s">
        <v>42</v>
      </c>
      <c r="C57" s="129"/>
      <c r="D57" s="146">
        <v>10</v>
      </c>
      <c r="E57" s="225">
        <f t="shared" si="8"/>
        <v>9</v>
      </c>
      <c r="F57" s="225">
        <f t="shared" si="9"/>
        <v>9.428571428571429</v>
      </c>
      <c r="G57" s="217">
        <f t="shared" si="10"/>
        <v>9.5</v>
      </c>
      <c r="H57" s="130">
        <f t="shared" si="11"/>
        <v>3</v>
      </c>
      <c r="I57" s="4">
        <f t="shared" si="12"/>
        <v>2</v>
      </c>
      <c r="J57" s="4">
        <f t="shared" si="13"/>
        <v>1</v>
      </c>
      <c r="K57" s="130">
        <f t="shared" si="14"/>
        <v>1</v>
      </c>
      <c r="L57" s="179">
        <f aca="true" t="shared" si="15" ref="L57:L64">SUM(I57/H57%)</f>
        <v>66.66666666666667</v>
      </c>
      <c r="M57" s="15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89"/>
      <c r="Z57" s="170"/>
      <c r="AA57" s="170"/>
      <c r="AB57" s="170"/>
      <c r="AC57" s="170"/>
      <c r="AD57" s="170"/>
      <c r="AE57" s="170"/>
      <c r="AF57" s="208" t="s">
        <v>10</v>
      </c>
      <c r="AG57" s="170" t="s">
        <v>11</v>
      </c>
      <c r="AH57" s="170"/>
      <c r="AI57" s="170"/>
      <c r="AJ57" s="170"/>
      <c r="AK57" s="170"/>
      <c r="AL57" s="189" t="s">
        <v>10</v>
      </c>
      <c r="AM57" s="63" t="s">
        <v>200</v>
      </c>
      <c r="AN57" s="63" t="s">
        <v>42</v>
      </c>
      <c r="AO57" s="4"/>
      <c r="AP57" s="131"/>
      <c r="AQ57" s="4"/>
      <c r="AR57" s="2"/>
      <c r="AS57" s="131"/>
      <c r="AT57" s="4"/>
      <c r="AU57" s="131"/>
    </row>
    <row r="58" spans="1:47" ht="15" customHeight="1">
      <c r="A58" s="63" t="s">
        <v>201</v>
      </c>
      <c r="B58" s="63" t="s">
        <v>42</v>
      </c>
      <c r="C58" s="129"/>
      <c r="D58" s="146">
        <v>15</v>
      </c>
      <c r="E58" s="225">
        <f t="shared" si="8"/>
        <v>14</v>
      </c>
      <c r="F58" s="225">
        <f t="shared" si="9"/>
        <v>14.428571428571429</v>
      </c>
      <c r="G58" s="217">
        <f t="shared" si="10"/>
        <v>14.5</v>
      </c>
      <c r="H58" s="130">
        <f t="shared" si="11"/>
        <v>1</v>
      </c>
      <c r="I58" s="4">
        <f t="shared" si="12"/>
        <v>1</v>
      </c>
      <c r="J58" s="4">
        <f t="shared" si="13"/>
        <v>0</v>
      </c>
      <c r="K58" s="130">
        <f t="shared" si="14"/>
        <v>1</v>
      </c>
      <c r="L58" s="179">
        <f t="shared" si="15"/>
        <v>100</v>
      </c>
      <c r="M58" s="15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89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89" t="s">
        <v>10</v>
      </c>
      <c r="AM58" s="63" t="s">
        <v>201</v>
      </c>
      <c r="AN58" s="63" t="s">
        <v>42</v>
      </c>
      <c r="AO58" s="4"/>
      <c r="AP58" s="131"/>
      <c r="AQ58" s="4"/>
      <c r="AR58" s="2"/>
      <c r="AS58" s="131"/>
      <c r="AT58" s="4"/>
      <c r="AU58" s="131"/>
    </row>
    <row r="59" spans="1:47" ht="15" customHeight="1">
      <c r="A59" s="63" t="s">
        <v>114</v>
      </c>
      <c r="B59" s="63" t="s">
        <v>42</v>
      </c>
      <c r="C59" s="129">
        <v>2</v>
      </c>
      <c r="D59" s="146">
        <v>0</v>
      </c>
      <c r="E59" s="225">
        <f t="shared" si="8"/>
        <v>-11</v>
      </c>
      <c r="F59" s="225">
        <f t="shared" si="9"/>
        <v>-6.285714285714286</v>
      </c>
      <c r="G59" s="217">
        <f t="shared" si="10"/>
        <v>-5.5</v>
      </c>
      <c r="H59" s="130">
        <f t="shared" si="11"/>
        <v>23</v>
      </c>
      <c r="I59" s="4">
        <f t="shared" si="12"/>
        <v>17</v>
      </c>
      <c r="J59" s="4">
        <f t="shared" si="13"/>
        <v>6</v>
      </c>
      <c r="K59" s="130">
        <f t="shared" si="14"/>
        <v>11</v>
      </c>
      <c r="L59" s="179">
        <f t="shared" si="15"/>
        <v>73.91304347826086</v>
      </c>
      <c r="M59" s="150" t="s">
        <v>10</v>
      </c>
      <c r="N59" s="170" t="s">
        <v>10</v>
      </c>
      <c r="O59" s="170" t="s">
        <v>11</v>
      </c>
      <c r="P59" s="170" t="s">
        <v>11</v>
      </c>
      <c r="Q59" s="170" t="s">
        <v>10</v>
      </c>
      <c r="R59" s="170" t="s">
        <v>10</v>
      </c>
      <c r="S59" s="170" t="s">
        <v>10</v>
      </c>
      <c r="T59" s="170" t="s">
        <v>10</v>
      </c>
      <c r="U59" s="170"/>
      <c r="V59" s="170" t="s">
        <v>10</v>
      </c>
      <c r="W59" s="170" t="s">
        <v>10</v>
      </c>
      <c r="X59" s="170" t="s">
        <v>10</v>
      </c>
      <c r="Y59" s="189" t="s">
        <v>10</v>
      </c>
      <c r="Z59" s="170" t="s">
        <v>10</v>
      </c>
      <c r="AA59" s="170" t="s">
        <v>10</v>
      </c>
      <c r="AB59" s="170" t="s">
        <v>10</v>
      </c>
      <c r="AC59" s="170" t="s">
        <v>10</v>
      </c>
      <c r="AD59" s="170" t="s">
        <v>10</v>
      </c>
      <c r="AE59" s="170" t="s">
        <v>10</v>
      </c>
      <c r="AF59" s="170"/>
      <c r="AG59" s="170"/>
      <c r="AH59" s="170" t="s">
        <v>11</v>
      </c>
      <c r="AI59" s="170" t="s">
        <v>11</v>
      </c>
      <c r="AJ59" s="170" t="s">
        <v>10</v>
      </c>
      <c r="AK59" s="170" t="s">
        <v>11</v>
      </c>
      <c r="AL59" s="189" t="s">
        <v>11</v>
      </c>
      <c r="AM59" s="63" t="s">
        <v>114</v>
      </c>
      <c r="AN59" s="63" t="s">
        <v>42</v>
      </c>
      <c r="AO59" s="4"/>
      <c r="AP59" s="131"/>
      <c r="AQ59" s="4"/>
      <c r="AR59" s="2"/>
      <c r="AS59" s="131"/>
      <c r="AT59" s="4"/>
      <c r="AU59" s="131"/>
    </row>
    <row r="60" spans="1:47" ht="15" customHeight="1">
      <c r="A60" s="63" t="s">
        <v>197</v>
      </c>
      <c r="B60" s="63" t="s">
        <v>42</v>
      </c>
      <c r="C60" s="129">
        <v>2</v>
      </c>
      <c r="D60" s="146">
        <v>-6</v>
      </c>
      <c r="E60" s="225">
        <f t="shared" si="8"/>
        <v>-14</v>
      </c>
      <c r="F60" s="225">
        <f t="shared" si="9"/>
        <v>-10.571428571428571</v>
      </c>
      <c r="G60" s="217">
        <f t="shared" si="10"/>
        <v>-10</v>
      </c>
      <c r="H60" s="130">
        <f t="shared" si="11"/>
        <v>22</v>
      </c>
      <c r="I60" s="4">
        <f t="shared" si="12"/>
        <v>15</v>
      </c>
      <c r="J60" s="4">
        <f t="shared" si="13"/>
        <v>7</v>
      </c>
      <c r="K60" s="130">
        <f t="shared" si="14"/>
        <v>8</v>
      </c>
      <c r="L60" s="179">
        <f t="shared" si="15"/>
        <v>68.18181818181819</v>
      </c>
      <c r="M60" s="150" t="s">
        <v>11</v>
      </c>
      <c r="N60" s="170"/>
      <c r="O60" s="170" t="s">
        <v>10</v>
      </c>
      <c r="P60" s="170" t="s">
        <v>11</v>
      </c>
      <c r="Q60" s="170" t="s">
        <v>10</v>
      </c>
      <c r="R60" s="170" t="s">
        <v>10</v>
      </c>
      <c r="S60" s="170" t="s">
        <v>11</v>
      </c>
      <c r="T60" s="170" t="s">
        <v>10</v>
      </c>
      <c r="U60" s="170" t="s">
        <v>11</v>
      </c>
      <c r="V60" s="170" t="s">
        <v>10</v>
      </c>
      <c r="W60" s="170" t="s">
        <v>10</v>
      </c>
      <c r="X60" s="170" t="s">
        <v>10</v>
      </c>
      <c r="Y60" s="189" t="s">
        <v>10</v>
      </c>
      <c r="Z60" s="170" t="s">
        <v>10</v>
      </c>
      <c r="AA60" s="170" t="s">
        <v>10</v>
      </c>
      <c r="AB60" s="170" t="s">
        <v>11</v>
      </c>
      <c r="AC60" s="170" t="s">
        <v>10</v>
      </c>
      <c r="AD60" s="170" t="s">
        <v>10</v>
      </c>
      <c r="AE60" s="170" t="s">
        <v>11</v>
      </c>
      <c r="AF60" s="170" t="s">
        <v>10</v>
      </c>
      <c r="AG60" s="170" t="s">
        <v>11</v>
      </c>
      <c r="AH60" s="170" t="s">
        <v>10</v>
      </c>
      <c r="AI60" s="170"/>
      <c r="AJ60" s="170" t="s">
        <v>10</v>
      </c>
      <c r="AK60" s="170"/>
      <c r="AL60" s="189"/>
      <c r="AM60" s="63" t="s">
        <v>197</v>
      </c>
      <c r="AN60" s="63" t="s">
        <v>42</v>
      </c>
      <c r="AO60" s="4"/>
      <c r="AP60" s="131"/>
      <c r="AQ60" s="4"/>
      <c r="AR60" s="2"/>
      <c r="AS60" s="131"/>
      <c r="AT60" s="4"/>
      <c r="AU60" s="131"/>
    </row>
    <row r="61" spans="1:47" s="138" customFormat="1" ht="15" customHeight="1" thickBot="1">
      <c r="A61" s="132" t="s">
        <v>198</v>
      </c>
      <c r="B61" s="132" t="s">
        <v>42</v>
      </c>
      <c r="C61" s="133">
        <v>0</v>
      </c>
      <c r="D61" s="147">
        <v>-8</v>
      </c>
      <c r="E61" s="225">
        <f t="shared" si="8"/>
        <v>-13</v>
      </c>
      <c r="F61" s="225">
        <f t="shared" si="9"/>
        <v>-10.857142857142858</v>
      </c>
      <c r="G61" s="217">
        <f t="shared" si="10"/>
        <v>-10.5</v>
      </c>
      <c r="H61" s="136">
        <f t="shared" si="11"/>
        <v>21</v>
      </c>
      <c r="I61" s="137">
        <f t="shared" si="12"/>
        <v>13</v>
      </c>
      <c r="J61" s="137">
        <f t="shared" si="13"/>
        <v>8</v>
      </c>
      <c r="K61" s="130">
        <f t="shared" si="14"/>
        <v>5</v>
      </c>
      <c r="L61" s="180">
        <f t="shared" si="15"/>
        <v>61.904761904761905</v>
      </c>
      <c r="M61" s="151" t="s">
        <v>11</v>
      </c>
      <c r="N61" s="171" t="s">
        <v>10</v>
      </c>
      <c r="O61" s="171"/>
      <c r="P61" s="171" t="s">
        <v>10</v>
      </c>
      <c r="Q61" s="171" t="s">
        <v>11</v>
      </c>
      <c r="R61" s="171" t="s">
        <v>10</v>
      </c>
      <c r="S61" s="171"/>
      <c r="T61" s="171" t="s">
        <v>10</v>
      </c>
      <c r="U61" s="171" t="s">
        <v>10</v>
      </c>
      <c r="V61" s="171"/>
      <c r="W61" s="171"/>
      <c r="X61" s="171" t="s">
        <v>11</v>
      </c>
      <c r="Y61" s="190" t="s">
        <v>10</v>
      </c>
      <c r="Z61" s="171" t="s">
        <v>10</v>
      </c>
      <c r="AA61" s="171" t="s">
        <v>11</v>
      </c>
      <c r="AB61" s="171" t="s">
        <v>10</v>
      </c>
      <c r="AC61" s="171" t="s">
        <v>10</v>
      </c>
      <c r="AD61" s="171" t="s">
        <v>11</v>
      </c>
      <c r="AE61" s="171" t="s">
        <v>10</v>
      </c>
      <c r="AF61" s="171" t="s">
        <v>10</v>
      </c>
      <c r="AG61" s="171" t="s">
        <v>11</v>
      </c>
      <c r="AH61" s="171"/>
      <c r="AI61" s="171" t="s">
        <v>10</v>
      </c>
      <c r="AJ61" s="171" t="s">
        <v>10</v>
      </c>
      <c r="AK61" s="171" t="s">
        <v>11</v>
      </c>
      <c r="AL61" s="190" t="s">
        <v>11</v>
      </c>
      <c r="AM61" s="132" t="s">
        <v>198</v>
      </c>
      <c r="AN61" s="132" t="s">
        <v>42</v>
      </c>
      <c r="AO61" s="137"/>
      <c r="AP61" s="140"/>
      <c r="AQ61" s="137"/>
      <c r="AR61" s="139"/>
      <c r="AS61" s="140"/>
      <c r="AT61" s="137"/>
      <c r="AU61" s="140"/>
    </row>
    <row r="62" spans="1:47" ht="15" customHeight="1">
      <c r="A62" s="63" t="s">
        <v>181</v>
      </c>
      <c r="B62" s="63" t="s">
        <v>2</v>
      </c>
      <c r="C62" s="129">
        <v>18</v>
      </c>
      <c r="D62" s="146">
        <v>20.5</v>
      </c>
      <c r="E62" s="225">
        <f t="shared" si="8"/>
        <v>32.5</v>
      </c>
      <c r="F62" s="225">
        <f t="shared" si="9"/>
        <v>27.357142857142858</v>
      </c>
      <c r="G62" s="217">
        <f t="shared" si="10"/>
        <v>26.5</v>
      </c>
      <c r="H62" s="130">
        <f t="shared" si="11"/>
        <v>22</v>
      </c>
      <c r="I62" s="4">
        <f t="shared" si="12"/>
        <v>5</v>
      </c>
      <c r="J62" s="4">
        <f t="shared" si="13"/>
        <v>17</v>
      </c>
      <c r="K62" s="130">
        <f t="shared" si="14"/>
        <v>-12</v>
      </c>
      <c r="L62" s="179">
        <f t="shared" si="15"/>
        <v>22.727272727272727</v>
      </c>
      <c r="M62" s="150" t="s">
        <v>11</v>
      </c>
      <c r="N62" s="170" t="s">
        <v>11</v>
      </c>
      <c r="O62" s="170" t="s">
        <v>11</v>
      </c>
      <c r="P62" s="170" t="s">
        <v>11</v>
      </c>
      <c r="Q62" s="170" t="s">
        <v>10</v>
      </c>
      <c r="R62" s="170" t="s">
        <v>10</v>
      </c>
      <c r="S62" s="170" t="s">
        <v>11</v>
      </c>
      <c r="T62" s="170" t="s">
        <v>11</v>
      </c>
      <c r="U62" s="170" t="s">
        <v>11</v>
      </c>
      <c r="V62" s="170" t="s">
        <v>11</v>
      </c>
      <c r="W62" s="170" t="s">
        <v>11</v>
      </c>
      <c r="X62" s="170" t="s">
        <v>10</v>
      </c>
      <c r="Y62" s="189" t="s">
        <v>11</v>
      </c>
      <c r="Z62" s="170" t="s">
        <v>11</v>
      </c>
      <c r="AA62" s="170"/>
      <c r="AB62" s="170"/>
      <c r="AC62" s="170" t="s">
        <v>10</v>
      </c>
      <c r="AD62" s="170"/>
      <c r="AE62" s="170" t="s">
        <v>11</v>
      </c>
      <c r="AF62" s="170" t="s">
        <v>11</v>
      </c>
      <c r="AG62" s="170" t="s">
        <v>11</v>
      </c>
      <c r="AH62" s="170" t="s">
        <v>10</v>
      </c>
      <c r="AI62" s="170" t="s">
        <v>11</v>
      </c>
      <c r="AJ62" s="170"/>
      <c r="AK62" s="170" t="s">
        <v>11</v>
      </c>
      <c r="AL62" s="189" t="s">
        <v>11</v>
      </c>
      <c r="AM62" s="63" t="s">
        <v>181</v>
      </c>
      <c r="AN62" s="63" t="s">
        <v>2</v>
      </c>
      <c r="AO62" s="4"/>
      <c r="AP62" s="131"/>
      <c r="AQ62" s="4"/>
      <c r="AR62" s="2"/>
      <c r="AS62" s="131"/>
      <c r="AT62" s="4"/>
      <c r="AU62" s="131"/>
    </row>
    <row r="63" spans="1:47" ht="15" customHeight="1">
      <c r="A63" s="135" t="s">
        <v>247</v>
      </c>
      <c r="B63" s="63" t="s">
        <v>2</v>
      </c>
      <c r="C63" s="129">
        <v>20</v>
      </c>
      <c r="D63" s="146">
        <v>15</v>
      </c>
      <c r="E63" s="225">
        <f t="shared" si="8"/>
        <v>24</v>
      </c>
      <c r="F63" s="225">
        <f t="shared" si="9"/>
        <v>20.142857142857142</v>
      </c>
      <c r="G63" s="217">
        <f t="shared" si="10"/>
        <v>19.5</v>
      </c>
      <c r="H63" s="130">
        <f t="shared" si="11"/>
        <v>9</v>
      </c>
      <c r="I63" s="4">
        <f t="shared" si="12"/>
        <v>0</v>
      </c>
      <c r="J63" s="4">
        <f t="shared" si="13"/>
        <v>9</v>
      </c>
      <c r="K63" s="130">
        <f t="shared" si="14"/>
        <v>-9</v>
      </c>
      <c r="L63" s="179">
        <f t="shared" si="15"/>
        <v>0</v>
      </c>
      <c r="M63" s="150"/>
      <c r="N63" s="170"/>
      <c r="O63" s="170"/>
      <c r="P63" s="170"/>
      <c r="Q63" s="170"/>
      <c r="R63" s="170" t="s">
        <v>11</v>
      </c>
      <c r="S63" s="170" t="s">
        <v>11</v>
      </c>
      <c r="T63" s="170"/>
      <c r="U63" s="170"/>
      <c r="V63" s="170"/>
      <c r="W63" s="170"/>
      <c r="X63" s="170"/>
      <c r="Y63" s="189" t="s">
        <v>11</v>
      </c>
      <c r="Z63" s="170"/>
      <c r="AA63" s="170"/>
      <c r="AB63" s="170"/>
      <c r="AC63" s="170"/>
      <c r="AD63" s="170"/>
      <c r="AE63" s="170" t="s">
        <v>11</v>
      </c>
      <c r="AF63" s="170" t="s">
        <v>11</v>
      </c>
      <c r="AG63" s="170" t="s">
        <v>11</v>
      </c>
      <c r="AH63" s="170" t="s">
        <v>11</v>
      </c>
      <c r="AI63" s="170"/>
      <c r="AJ63" s="170" t="s">
        <v>11</v>
      </c>
      <c r="AK63" s="170"/>
      <c r="AL63" s="189" t="s">
        <v>11</v>
      </c>
      <c r="AM63" s="135" t="s">
        <v>247</v>
      </c>
      <c r="AN63" s="63" t="s">
        <v>2</v>
      </c>
      <c r="AO63" s="4"/>
      <c r="AP63" s="131"/>
      <c r="AQ63" s="4"/>
      <c r="AR63" s="2"/>
      <c r="AS63" s="131"/>
      <c r="AT63" s="4"/>
      <c r="AU63" s="131"/>
    </row>
    <row r="64" spans="1:47" ht="15" customHeight="1">
      <c r="A64" s="63" t="s">
        <v>182</v>
      </c>
      <c r="B64" s="63" t="s">
        <v>2</v>
      </c>
      <c r="C64" s="129">
        <v>20</v>
      </c>
      <c r="D64" s="146">
        <v>27</v>
      </c>
      <c r="E64" s="225">
        <f t="shared" si="8"/>
        <v>35</v>
      </c>
      <c r="F64" s="225">
        <f t="shared" si="9"/>
        <v>31.57142857142857</v>
      </c>
      <c r="G64" s="217">
        <f t="shared" si="10"/>
        <v>31</v>
      </c>
      <c r="H64" s="130">
        <f t="shared" si="11"/>
        <v>16</v>
      </c>
      <c r="I64" s="4">
        <f t="shared" si="12"/>
        <v>4</v>
      </c>
      <c r="J64" s="4">
        <f t="shared" si="13"/>
        <v>12</v>
      </c>
      <c r="K64" s="130">
        <f t="shared" si="14"/>
        <v>-8</v>
      </c>
      <c r="L64" s="179">
        <f t="shared" si="15"/>
        <v>25</v>
      </c>
      <c r="M64" s="150" t="s">
        <v>10</v>
      </c>
      <c r="N64" s="170" t="s">
        <v>11</v>
      </c>
      <c r="O64" s="170" t="s">
        <v>11</v>
      </c>
      <c r="P64" s="170"/>
      <c r="Q64" s="170" t="s">
        <v>11</v>
      </c>
      <c r="R64" s="170" t="s">
        <v>11</v>
      </c>
      <c r="S64" s="170" t="s">
        <v>10</v>
      </c>
      <c r="T64" s="170"/>
      <c r="U64" s="170" t="s">
        <v>11</v>
      </c>
      <c r="V64" s="170" t="s">
        <v>11</v>
      </c>
      <c r="W64" s="170" t="s">
        <v>11</v>
      </c>
      <c r="X64" s="170" t="s">
        <v>11</v>
      </c>
      <c r="Y64" s="189" t="s">
        <v>11</v>
      </c>
      <c r="Z64" s="170" t="s">
        <v>11</v>
      </c>
      <c r="AA64" s="170" t="s">
        <v>11</v>
      </c>
      <c r="AB64" s="170" t="s">
        <v>11</v>
      </c>
      <c r="AC64" s="170" t="s">
        <v>10</v>
      </c>
      <c r="AD64" s="170" t="s">
        <v>10</v>
      </c>
      <c r="AE64" s="170"/>
      <c r="AF64" s="170"/>
      <c r="AG64" s="170"/>
      <c r="AH64" s="170"/>
      <c r="AI64" s="170"/>
      <c r="AJ64" s="170"/>
      <c r="AK64" s="170"/>
      <c r="AL64" s="189"/>
      <c r="AM64" s="63" t="s">
        <v>182</v>
      </c>
      <c r="AN64" s="63" t="s">
        <v>2</v>
      </c>
      <c r="AO64" s="4"/>
      <c r="AP64" s="131"/>
      <c r="AQ64" s="4"/>
      <c r="AR64" s="2"/>
      <c r="AS64" s="131"/>
      <c r="AT64" s="4"/>
      <c r="AU64" s="131"/>
    </row>
    <row r="65" spans="1:47" ht="15" customHeight="1">
      <c r="A65" s="63" t="s">
        <v>183</v>
      </c>
      <c r="B65" s="63" t="s">
        <v>2</v>
      </c>
      <c r="C65" s="129">
        <v>19</v>
      </c>
      <c r="D65" s="146">
        <v>19</v>
      </c>
      <c r="E65" s="225">
        <f t="shared" si="8"/>
        <v>19</v>
      </c>
      <c r="F65" s="225">
        <f t="shared" si="9"/>
        <v>19</v>
      </c>
      <c r="G65" s="217">
        <f t="shared" si="10"/>
        <v>19</v>
      </c>
      <c r="H65" s="130">
        <f t="shared" si="11"/>
        <v>0</v>
      </c>
      <c r="I65" s="4">
        <f t="shared" si="12"/>
        <v>0</v>
      </c>
      <c r="J65" s="4">
        <f t="shared" si="13"/>
        <v>0</v>
      </c>
      <c r="K65" s="130">
        <f t="shared" si="14"/>
        <v>0</v>
      </c>
      <c r="M65" s="15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89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89"/>
      <c r="AM65" s="63" t="s">
        <v>183</v>
      </c>
      <c r="AN65" s="63" t="s">
        <v>2</v>
      </c>
      <c r="AO65" s="4"/>
      <c r="AP65" s="131"/>
      <c r="AQ65" s="4"/>
      <c r="AR65" s="2"/>
      <c r="AS65" s="131"/>
      <c r="AT65" s="4"/>
      <c r="AU65" s="131"/>
    </row>
    <row r="66" spans="1:47" ht="15" customHeight="1">
      <c r="A66" s="63" t="s">
        <v>184</v>
      </c>
      <c r="B66" s="63" t="s">
        <v>2</v>
      </c>
      <c r="C66" s="129">
        <v>14</v>
      </c>
      <c r="D66" s="146">
        <v>14</v>
      </c>
      <c r="E66" s="225">
        <f t="shared" si="8"/>
        <v>12</v>
      </c>
      <c r="F66" s="225">
        <f t="shared" si="9"/>
        <v>12.857142857142858</v>
      </c>
      <c r="G66" s="217">
        <f t="shared" si="10"/>
        <v>13</v>
      </c>
      <c r="H66" s="130">
        <f t="shared" si="11"/>
        <v>22</v>
      </c>
      <c r="I66" s="4">
        <f t="shared" si="12"/>
        <v>12</v>
      </c>
      <c r="J66" s="4">
        <f t="shared" si="13"/>
        <v>10</v>
      </c>
      <c r="K66" s="130">
        <f t="shared" si="14"/>
        <v>2</v>
      </c>
      <c r="L66" s="179">
        <f aca="true" t="shared" si="16" ref="L66:L73">SUM(I66/H66%)</f>
        <v>54.54545454545455</v>
      </c>
      <c r="M66" s="150" t="s">
        <v>11</v>
      </c>
      <c r="N66" s="170" t="s">
        <v>10</v>
      </c>
      <c r="O66" s="170" t="s">
        <v>10</v>
      </c>
      <c r="P66" s="170"/>
      <c r="Q66" s="170" t="s">
        <v>10</v>
      </c>
      <c r="R66" s="170"/>
      <c r="S66" s="170" t="s">
        <v>11</v>
      </c>
      <c r="T66" s="170" t="s">
        <v>11</v>
      </c>
      <c r="U66" s="170" t="s">
        <v>11</v>
      </c>
      <c r="V66" s="170" t="s">
        <v>10</v>
      </c>
      <c r="W66" s="170" t="s">
        <v>10</v>
      </c>
      <c r="X66" s="170" t="s">
        <v>11</v>
      </c>
      <c r="Y66" s="189"/>
      <c r="Z66" s="170" t="s">
        <v>11</v>
      </c>
      <c r="AA66" s="170" t="s">
        <v>10</v>
      </c>
      <c r="AB66" s="170" t="s">
        <v>10</v>
      </c>
      <c r="AC66" s="170" t="s">
        <v>10</v>
      </c>
      <c r="AD66" s="170" t="s">
        <v>10</v>
      </c>
      <c r="AE66" s="170" t="s">
        <v>10</v>
      </c>
      <c r="AF66" s="170" t="s">
        <v>10</v>
      </c>
      <c r="AG66" s="170" t="s">
        <v>10</v>
      </c>
      <c r="AH66" s="170" t="s">
        <v>11</v>
      </c>
      <c r="AI66" s="170" t="s">
        <v>11</v>
      </c>
      <c r="AJ66" s="170" t="s">
        <v>11</v>
      </c>
      <c r="AK66" s="170"/>
      <c r="AL66" s="189" t="s">
        <v>11</v>
      </c>
      <c r="AM66" s="63" t="s">
        <v>184</v>
      </c>
      <c r="AN66" s="63" t="s">
        <v>2</v>
      </c>
      <c r="AO66" s="4"/>
      <c r="AP66" s="131"/>
      <c r="AQ66" s="4"/>
      <c r="AR66" s="2"/>
      <c r="AS66" s="131"/>
      <c r="AT66" s="4"/>
      <c r="AU66" s="131"/>
    </row>
    <row r="67" spans="1:47" ht="15" customHeight="1">
      <c r="A67" s="63" t="s">
        <v>185</v>
      </c>
      <c r="B67" s="63" t="s">
        <v>2</v>
      </c>
      <c r="C67" s="129">
        <v>18</v>
      </c>
      <c r="D67" s="146">
        <v>20.25</v>
      </c>
      <c r="E67" s="225">
        <f t="shared" si="8"/>
        <v>20.25</v>
      </c>
      <c r="F67" s="225">
        <f t="shared" si="9"/>
        <v>20.25</v>
      </c>
      <c r="G67" s="217">
        <f t="shared" si="10"/>
        <v>20.25</v>
      </c>
      <c r="H67" s="130">
        <f t="shared" si="11"/>
        <v>24</v>
      </c>
      <c r="I67" s="4">
        <f t="shared" si="12"/>
        <v>12</v>
      </c>
      <c r="J67" s="4">
        <f t="shared" si="13"/>
        <v>12</v>
      </c>
      <c r="K67" s="130">
        <f t="shared" si="14"/>
        <v>0</v>
      </c>
      <c r="L67" s="179">
        <f t="shared" si="16"/>
        <v>50</v>
      </c>
      <c r="M67" s="150" t="s">
        <v>11</v>
      </c>
      <c r="N67" s="170" t="s">
        <v>11</v>
      </c>
      <c r="O67" s="170"/>
      <c r="P67" s="170" t="s">
        <v>10</v>
      </c>
      <c r="Q67" s="170" t="s">
        <v>11</v>
      </c>
      <c r="R67" s="170" t="s">
        <v>10</v>
      </c>
      <c r="S67" s="170" t="s">
        <v>10</v>
      </c>
      <c r="T67" s="170" t="s">
        <v>10</v>
      </c>
      <c r="U67" s="170" t="s">
        <v>11</v>
      </c>
      <c r="V67" s="170" t="s">
        <v>11</v>
      </c>
      <c r="W67" s="170" t="s">
        <v>11</v>
      </c>
      <c r="X67" s="170" t="s">
        <v>11</v>
      </c>
      <c r="Y67" s="189" t="s">
        <v>11</v>
      </c>
      <c r="Z67" s="170"/>
      <c r="AA67" s="170" t="s">
        <v>11</v>
      </c>
      <c r="AB67" s="170" t="s">
        <v>10</v>
      </c>
      <c r="AC67" s="170" t="s">
        <v>11</v>
      </c>
      <c r="AD67" s="170" t="s">
        <v>10</v>
      </c>
      <c r="AE67" s="170" t="s">
        <v>10</v>
      </c>
      <c r="AF67" s="170" t="s">
        <v>11</v>
      </c>
      <c r="AG67" s="170" t="s">
        <v>10</v>
      </c>
      <c r="AH67" s="170" t="s">
        <v>10</v>
      </c>
      <c r="AI67" s="170" t="s">
        <v>10</v>
      </c>
      <c r="AJ67" s="170" t="s">
        <v>11</v>
      </c>
      <c r="AK67" s="170" t="s">
        <v>10</v>
      </c>
      <c r="AL67" s="189" t="s">
        <v>10</v>
      </c>
      <c r="AM67" s="63" t="s">
        <v>185</v>
      </c>
      <c r="AN67" s="63" t="s">
        <v>2</v>
      </c>
      <c r="AO67" s="4"/>
      <c r="AP67" s="131"/>
      <c r="AQ67" s="4"/>
      <c r="AR67" s="2"/>
      <c r="AS67" s="131"/>
      <c r="AT67" s="4"/>
      <c r="AU67" s="131"/>
    </row>
    <row r="68" spans="1:47" ht="15" customHeight="1">
      <c r="A68" s="63" t="s">
        <v>186</v>
      </c>
      <c r="B68" s="63" t="s">
        <v>2</v>
      </c>
      <c r="C68" s="129">
        <v>9</v>
      </c>
      <c r="D68" s="155">
        <v>0</v>
      </c>
      <c r="E68" s="225">
        <f t="shared" si="8"/>
        <v>-2</v>
      </c>
      <c r="F68" s="225">
        <f t="shared" si="9"/>
        <v>-1.1428571428571428</v>
      </c>
      <c r="G68" s="217">
        <f t="shared" si="10"/>
        <v>-1</v>
      </c>
      <c r="H68" s="130">
        <f t="shared" si="11"/>
        <v>10</v>
      </c>
      <c r="I68" s="4">
        <f t="shared" si="12"/>
        <v>6</v>
      </c>
      <c r="J68" s="4">
        <f t="shared" si="13"/>
        <v>4</v>
      </c>
      <c r="K68" s="130">
        <f t="shared" si="14"/>
        <v>2</v>
      </c>
      <c r="L68" s="179">
        <f t="shared" si="16"/>
        <v>60</v>
      </c>
      <c r="M68" s="150"/>
      <c r="N68" s="170"/>
      <c r="O68" s="170" t="s">
        <v>10</v>
      </c>
      <c r="P68" s="170" t="s">
        <v>11</v>
      </c>
      <c r="Q68" s="170"/>
      <c r="R68" s="170"/>
      <c r="S68" s="170"/>
      <c r="T68" s="170"/>
      <c r="U68" s="170"/>
      <c r="V68" s="170" t="s">
        <v>10</v>
      </c>
      <c r="W68" s="170"/>
      <c r="X68" s="170" t="s">
        <v>10</v>
      </c>
      <c r="Y68" s="189"/>
      <c r="Z68" s="170" t="s">
        <v>11</v>
      </c>
      <c r="AA68" s="170" t="s">
        <v>10</v>
      </c>
      <c r="AB68" s="170"/>
      <c r="AC68" s="170"/>
      <c r="AD68" s="170"/>
      <c r="AE68" s="170" t="s">
        <v>10</v>
      </c>
      <c r="AF68" s="170"/>
      <c r="AG68" s="170"/>
      <c r="AH68" s="170" t="s">
        <v>11</v>
      </c>
      <c r="AI68" s="170"/>
      <c r="AJ68" s="170" t="s">
        <v>10</v>
      </c>
      <c r="AK68" s="170"/>
      <c r="AL68" s="189" t="s">
        <v>11</v>
      </c>
      <c r="AM68" s="63" t="s">
        <v>186</v>
      </c>
      <c r="AN68" s="63" t="s">
        <v>2</v>
      </c>
      <c r="AO68" s="4"/>
      <c r="AP68" s="131"/>
      <c r="AQ68" s="4"/>
      <c r="AR68" s="2"/>
      <c r="AS68" s="131"/>
      <c r="AT68" s="4"/>
      <c r="AU68" s="131"/>
    </row>
    <row r="69" spans="1:47" s="138" customFormat="1" ht="15" customHeight="1" thickBot="1">
      <c r="A69" s="132" t="s">
        <v>187</v>
      </c>
      <c r="B69" s="132" t="s">
        <v>2</v>
      </c>
      <c r="C69" s="133">
        <v>21</v>
      </c>
      <c r="D69" s="147">
        <v>21</v>
      </c>
      <c r="E69" s="225">
        <f t="shared" si="8"/>
        <v>22</v>
      </c>
      <c r="F69" s="225">
        <f t="shared" si="9"/>
        <v>21.571428571428573</v>
      </c>
      <c r="G69" s="217">
        <f t="shared" si="10"/>
        <v>21.5</v>
      </c>
      <c r="H69" s="136">
        <f t="shared" si="11"/>
        <v>15</v>
      </c>
      <c r="I69" s="137">
        <f t="shared" si="12"/>
        <v>7</v>
      </c>
      <c r="J69" s="137">
        <f t="shared" si="13"/>
        <v>8</v>
      </c>
      <c r="K69" s="130">
        <f t="shared" si="14"/>
        <v>-1</v>
      </c>
      <c r="L69" s="180">
        <f t="shared" si="16"/>
        <v>46.66666666666667</v>
      </c>
      <c r="M69" s="151" t="s">
        <v>10</v>
      </c>
      <c r="N69" s="171" t="s">
        <v>11</v>
      </c>
      <c r="O69" s="171"/>
      <c r="P69" s="171" t="s">
        <v>10</v>
      </c>
      <c r="Q69" s="171"/>
      <c r="R69" s="171" t="s">
        <v>11</v>
      </c>
      <c r="S69" s="171"/>
      <c r="T69" s="171" t="s">
        <v>10</v>
      </c>
      <c r="U69" s="171"/>
      <c r="V69" s="171"/>
      <c r="W69" s="171" t="s">
        <v>11</v>
      </c>
      <c r="X69" s="171"/>
      <c r="Y69" s="190" t="s">
        <v>11</v>
      </c>
      <c r="Z69" s="171" t="s">
        <v>11</v>
      </c>
      <c r="AA69" s="171" t="s">
        <v>10</v>
      </c>
      <c r="AB69" s="171" t="s">
        <v>10</v>
      </c>
      <c r="AC69" s="171" t="s">
        <v>11</v>
      </c>
      <c r="AD69" s="171" t="s">
        <v>10</v>
      </c>
      <c r="AE69" s="171"/>
      <c r="AF69" s="171" t="s">
        <v>10</v>
      </c>
      <c r="AG69" s="171"/>
      <c r="AH69" s="171"/>
      <c r="AI69" s="171" t="s">
        <v>11</v>
      </c>
      <c r="AJ69" s="171"/>
      <c r="AK69" s="171" t="s">
        <v>11</v>
      </c>
      <c r="AL69" s="190"/>
      <c r="AM69" s="132" t="s">
        <v>187</v>
      </c>
      <c r="AN69" s="132" t="s">
        <v>2</v>
      </c>
      <c r="AO69" s="137"/>
      <c r="AP69" s="140"/>
      <c r="AQ69" s="137"/>
      <c r="AR69" s="139"/>
      <c r="AS69" s="140"/>
      <c r="AT69" s="137"/>
      <c r="AU69" s="140"/>
    </row>
    <row r="70" spans="1:47" ht="15" customHeight="1">
      <c r="A70" s="63" t="s">
        <v>188</v>
      </c>
      <c r="B70" s="63" t="s">
        <v>2</v>
      </c>
      <c r="C70" s="129">
        <v>17</v>
      </c>
      <c r="D70" s="146">
        <v>17</v>
      </c>
      <c r="E70" s="225">
        <f t="shared" si="8"/>
        <v>16</v>
      </c>
      <c r="F70" s="225">
        <f t="shared" si="9"/>
        <v>16.428571428571427</v>
      </c>
      <c r="G70" s="217">
        <f t="shared" si="10"/>
        <v>16.5</v>
      </c>
      <c r="H70" s="130">
        <f t="shared" si="11"/>
        <v>1</v>
      </c>
      <c r="I70" s="4">
        <f t="shared" si="12"/>
        <v>1</v>
      </c>
      <c r="J70" s="4">
        <f t="shared" si="13"/>
        <v>0</v>
      </c>
      <c r="K70" s="130">
        <f t="shared" si="14"/>
        <v>1</v>
      </c>
      <c r="L70" s="179">
        <f t="shared" si="16"/>
        <v>100</v>
      </c>
      <c r="M70" s="150"/>
      <c r="N70" s="170"/>
      <c r="O70" s="170" t="s">
        <v>10</v>
      </c>
      <c r="P70" s="170"/>
      <c r="Q70" s="170"/>
      <c r="R70" s="170"/>
      <c r="S70" s="170"/>
      <c r="T70" s="170"/>
      <c r="U70" s="170"/>
      <c r="V70" s="170"/>
      <c r="W70" s="170"/>
      <c r="X70" s="170"/>
      <c r="Y70" s="189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89"/>
      <c r="AM70" s="63" t="s">
        <v>188</v>
      </c>
      <c r="AN70" s="63" t="s">
        <v>2</v>
      </c>
      <c r="AO70" s="4"/>
      <c r="AP70" s="131"/>
      <c r="AQ70" s="4"/>
      <c r="AR70" s="2"/>
      <c r="AS70" s="131"/>
      <c r="AT70" s="4"/>
      <c r="AU70" s="131"/>
    </row>
    <row r="71" spans="1:47" ht="15" customHeight="1">
      <c r="A71" s="63" t="s">
        <v>279</v>
      </c>
      <c r="B71" s="63" t="s">
        <v>2</v>
      </c>
      <c r="C71" s="129"/>
      <c r="D71" s="146">
        <v>15</v>
      </c>
      <c r="E71" s="225">
        <f t="shared" si="8"/>
        <v>17</v>
      </c>
      <c r="F71" s="225">
        <f t="shared" si="9"/>
        <v>16.142857142857142</v>
      </c>
      <c r="G71" s="217">
        <f t="shared" si="10"/>
        <v>16</v>
      </c>
      <c r="H71" s="130">
        <f t="shared" si="11"/>
        <v>2</v>
      </c>
      <c r="I71" s="4">
        <f t="shared" si="12"/>
        <v>0</v>
      </c>
      <c r="J71" s="4">
        <f t="shared" si="13"/>
        <v>2</v>
      </c>
      <c r="K71" s="130">
        <f t="shared" si="14"/>
        <v>-2</v>
      </c>
      <c r="L71" s="179">
        <f t="shared" si="16"/>
        <v>0</v>
      </c>
      <c r="M71" s="15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89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 t="s">
        <v>11</v>
      </c>
      <c r="AK71" s="170" t="s">
        <v>11</v>
      </c>
      <c r="AL71" s="189"/>
      <c r="AM71" s="63" t="s">
        <v>279</v>
      </c>
      <c r="AN71" s="63" t="s">
        <v>2</v>
      </c>
      <c r="AO71" s="4"/>
      <c r="AP71" s="131"/>
      <c r="AQ71" s="4"/>
      <c r="AR71" s="2"/>
      <c r="AS71" s="131"/>
      <c r="AT71" s="4"/>
      <c r="AU71" s="131"/>
    </row>
    <row r="72" spans="1:47" ht="15" customHeight="1">
      <c r="A72" s="63" t="s">
        <v>189</v>
      </c>
      <c r="B72" s="63" t="s">
        <v>2</v>
      </c>
      <c r="C72" s="129">
        <v>12</v>
      </c>
      <c r="D72" s="146">
        <v>12</v>
      </c>
      <c r="E72" s="225">
        <f t="shared" si="8"/>
        <v>12</v>
      </c>
      <c r="F72" s="225">
        <f t="shared" si="9"/>
        <v>12</v>
      </c>
      <c r="G72" s="217">
        <f t="shared" si="10"/>
        <v>12</v>
      </c>
      <c r="H72" s="130">
        <f t="shared" si="11"/>
        <v>2</v>
      </c>
      <c r="I72" s="4">
        <f t="shared" si="12"/>
        <v>1</v>
      </c>
      <c r="J72" s="4">
        <f t="shared" si="13"/>
        <v>1</v>
      </c>
      <c r="K72" s="130">
        <f t="shared" si="14"/>
        <v>0</v>
      </c>
      <c r="L72" s="179">
        <f t="shared" si="16"/>
        <v>50</v>
      </c>
      <c r="M72" s="150"/>
      <c r="N72" s="170"/>
      <c r="O72" s="170"/>
      <c r="P72" s="170" t="s">
        <v>10</v>
      </c>
      <c r="Q72" s="170"/>
      <c r="R72" s="170"/>
      <c r="S72" s="170"/>
      <c r="T72" s="170"/>
      <c r="U72" s="170"/>
      <c r="V72" s="170"/>
      <c r="W72" s="170"/>
      <c r="X72" s="170"/>
      <c r="Y72" s="189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 t="s">
        <v>11</v>
      </c>
      <c r="AL72" s="189"/>
      <c r="AM72" s="63" t="s">
        <v>189</v>
      </c>
      <c r="AN72" s="63" t="s">
        <v>2</v>
      </c>
      <c r="AO72" s="4"/>
      <c r="AP72" s="131"/>
      <c r="AQ72" s="4"/>
      <c r="AR72" s="2"/>
      <c r="AS72" s="131"/>
      <c r="AT72" s="4"/>
      <c r="AU72" s="131"/>
    </row>
    <row r="73" spans="1:47" ht="15" customHeight="1">
      <c r="A73" s="63" t="s">
        <v>252</v>
      </c>
      <c r="B73" s="63" t="s">
        <v>2</v>
      </c>
      <c r="C73" s="129">
        <v>20</v>
      </c>
      <c r="D73" s="146">
        <v>23.5</v>
      </c>
      <c r="E73" s="225">
        <f t="shared" si="8"/>
        <v>25.5</v>
      </c>
      <c r="F73" s="225">
        <f t="shared" si="9"/>
        <v>24.642857142857142</v>
      </c>
      <c r="G73" s="217">
        <f t="shared" si="10"/>
        <v>24.5</v>
      </c>
      <c r="H73" s="130">
        <f t="shared" si="11"/>
        <v>4</v>
      </c>
      <c r="I73" s="4">
        <f t="shared" si="12"/>
        <v>1</v>
      </c>
      <c r="J73" s="4">
        <f t="shared" si="13"/>
        <v>3</v>
      </c>
      <c r="K73" s="130">
        <f t="shared" si="14"/>
        <v>-2</v>
      </c>
      <c r="L73" s="179">
        <f t="shared" si="16"/>
        <v>25</v>
      </c>
      <c r="M73" s="150"/>
      <c r="N73" s="170"/>
      <c r="O73" s="170"/>
      <c r="P73" s="170"/>
      <c r="Q73" s="170"/>
      <c r="R73" s="170"/>
      <c r="S73" s="170"/>
      <c r="T73" s="170" t="s">
        <v>11</v>
      </c>
      <c r="U73" s="170" t="s">
        <v>10</v>
      </c>
      <c r="V73" s="170"/>
      <c r="W73" s="170"/>
      <c r="X73" s="170"/>
      <c r="Y73" s="189"/>
      <c r="Z73" s="170"/>
      <c r="AA73" s="170"/>
      <c r="AB73" s="170"/>
      <c r="AC73" s="170"/>
      <c r="AD73" s="170"/>
      <c r="AE73" s="170"/>
      <c r="AF73" s="170"/>
      <c r="AG73" s="170" t="s">
        <v>11</v>
      </c>
      <c r="AH73" s="170"/>
      <c r="AI73" s="170" t="s">
        <v>11</v>
      </c>
      <c r="AJ73" s="170"/>
      <c r="AK73" s="170"/>
      <c r="AL73" s="189"/>
      <c r="AM73" s="63" t="s">
        <v>252</v>
      </c>
      <c r="AN73" s="63" t="s">
        <v>2</v>
      </c>
      <c r="AO73" s="4"/>
      <c r="AP73" s="131"/>
      <c r="AQ73" s="4"/>
      <c r="AR73" s="2"/>
      <c r="AS73" s="131"/>
      <c r="AT73" s="4"/>
      <c r="AU73" s="131"/>
    </row>
    <row r="74" spans="1:47" ht="15" customHeight="1">
      <c r="A74" s="63" t="s">
        <v>190</v>
      </c>
      <c r="B74" s="63" t="s">
        <v>2</v>
      </c>
      <c r="C74" s="129">
        <v>15</v>
      </c>
      <c r="D74" s="146">
        <v>14</v>
      </c>
      <c r="E74" s="225">
        <f t="shared" si="8"/>
        <v>14</v>
      </c>
      <c r="F74" s="225">
        <f t="shared" si="9"/>
        <v>14</v>
      </c>
      <c r="G74" s="217">
        <f t="shared" si="10"/>
        <v>14</v>
      </c>
      <c r="H74" s="130">
        <f t="shared" si="11"/>
        <v>0</v>
      </c>
      <c r="I74" s="4">
        <f t="shared" si="12"/>
        <v>0</v>
      </c>
      <c r="J74" s="4">
        <f t="shared" si="13"/>
        <v>0</v>
      </c>
      <c r="K74" s="130">
        <f t="shared" si="14"/>
        <v>0</v>
      </c>
      <c r="L74" s="175"/>
      <c r="M74" s="15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89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89"/>
      <c r="AM74" s="63" t="s">
        <v>190</v>
      </c>
      <c r="AN74" s="63" t="s">
        <v>2</v>
      </c>
      <c r="AO74" s="4"/>
      <c r="AP74" s="131"/>
      <c r="AQ74" s="4"/>
      <c r="AR74" s="2"/>
      <c r="AS74" s="131"/>
      <c r="AT74" s="4"/>
      <c r="AU74" s="131"/>
    </row>
    <row r="75" spans="1:47" ht="15" customHeight="1">
      <c r="A75" s="63" t="s">
        <v>175</v>
      </c>
      <c r="B75" s="63" t="s">
        <v>18</v>
      </c>
      <c r="C75" s="129">
        <v>13</v>
      </c>
      <c r="D75" s="146">
        <v>11</v>
      </c>
      <c r="E75" s="225">
        <f t="shared" si="8"/>
        <v>18</v>
      </c>
      <c r="F75" s="225">
        <f t="shared" si="9"/>
        <v>15</v>
      </c>
      <c r="G75" s="217">
        <f t="shared" si="10"/>
        <v>14.5</v>
      </c>
      <c r="H75" s="130">
        <f t="shared" si="11"/>
        <v>25</v>
      </c>
      <c r="I75" s="4">
        <f t="shared" si="12"/>
        <v>9</v>
      </c>
      <c r="J75" s="4">
        <f t="shared" si="13"/>
        <v>16</v>
      </c>
      <c r="K75" s="130">
        <f t="shared" si="14"/>
        <v>-7</v>
      </c>
      <c r="L75" s="179">
        <f aca="true" t="shared" si="17" ref="L75:L85">SUM(I75/H75%)</f>
        <v>36</v>
      </c>
      <c r="M75" s="150"/>
      <c r="N75" s="170" t="s">
        <v>11</v>
      </c>
      <c r="O75" s="170" t="s">
        <v>11</v>
      </c>
      <c r="P75" s="170" t="s">
        <v>10</v>
      </c>
      <c r="Q75" s="170" t="s">
        <v>11</v>
      </c>
      <c r="R75" s="170" t="s">
        <v>10</v>
      </c>
      <c r="S75" s="170" t="s">
        <v>10</v>
      </c>
      <c r="T75" s="170" t="s">
        <v>11</v>
      </c>
      <c r="U75" s="170" t="s">
        <v>11</v>
      </c>
      <c r="V75" s="170" t="s">
        <v>10</v>
      </c>
      <c r="W75" s="170" t="s">
        <v>10</v>
      </c>
      <c r="X75" s="170" t="s">
        <v>11</v>
      </c>
      <c r="Y75" s="189" t="s">
        <v>11</v>
      </c>
      <c r="Z75" s="170" t="s">
        <v>11</v>
      </c>
      <c r="AA75" s="170" t="s">
        <v>11</v>
      </c>
      <c r="AB75" s="170" t="s">
        <v>11</v>
      </c>
      <c r="AC75" s="170" t="s">
        <v>11</v>
      </c>
      <c r="AD75" s="170" t="s">
        <v>10</v>
      </c>
      <c r="AE75" s="170" t="s">
        <v>10</v>
      </c>
      <c r="AF75" s="170" t="s">
        <v>11</v>
      </c>
      <c r="AG75" s="170" t="s">
        <v>11</v>
      </c>
      <c r="AH75" s="170" t="s">
        <v>10</v>
      </c>
      <c r="AI75" s="170" t="s">
        <v>11</v>
      </c>
      <c r="AJ75" s="170" t="s">
        <v>11</v>
      </c>
      <c r="AK75" s="170" t="s">
        <v>10</v>
      </c>
      <c r="AL75" s="189" t="s">
        <v>11</v>
      </c>
      <c r="AM75" s="63" t="s">
        <v>175</v>
      </c>
      <c r="AN75" s="63" t="s">
        <v>18</v>
      </c>
      <c r="AO75" s="4"/>
      <c r="AP75" s="131"/>
      <c r="AQ75" s="4"/>
      <c r="AR75" s="2"/>
      <c r="AS75" s="131"/>
      <c r="AT75" s="4"/>
      <c r="AU75" s="131"/>
    </row>
    <row r="76" spans="1:47" ht="15" customHeight="1">
      <c r="A76" s="63" t="s">
        <v>176</v>
      </c>
      <c r="B76" s="63" t="s">
        <v>18</v>
      </c>
      <c r="C76" s="129">
        <v>13</v>
      </c>
      <c r="D76" s="146">
        <v>12</v>
      </c>
      <c r="E76" s="225">
        <f t="shared" si="8"/>
        <v>9</v>
      </c>
      <c r="F76" s="225">
        <f t="shared" si="9"/>
        <v>10.285714285714286</v>
      </c>
      <c r="G76" s="217">
        <f t="shared" si="10"/>
        <v>10.5</v>
      </c>
      <c r="H76" s="130">
        <f t="shared" si="11"/>
        <v>25</v>
      </c>
      <c r="I76" s="4">
        <f t="shared" si="12"/>
        <v>14</v>
      </c>
      <c r="J76" s="4">
        <f t="shared" si="13"/>
        <v>11</v>
      </c>
      <c r="K76" s="130">
        <f t="shared" si="14"/>
        <v>3</v>
      </c>
      <c r="L76" s="179">
        <f t="shared" si="17"/>
        <v>56</v>
      </c>
      <c r="M76" s="150" t="s">
        <v>11</v>
      </c>
      <c r="N76" s="170" t="s">
        <v>10</v>
      </c>
      <c r="O76" s="170"/>
      <c r="P76" s="170" t="s">
        <v>11</v>
      </c>
      <c r="Q76" s="170" t="s">
        <v>11</v>
      </c>
      <c r="R76" s="170" t="s">
        <v>11</v>
      </c>
      <c r="S76" s="170" t="s">
        <v>10</v>
      </c>
      <c r="T76" s="170" t="s">
        <v>11</v>
      </c>
      <c r="U76" s="170" t="s">
        <v>11</v>
      </c>
      <c r="V76" s="170" t="s">
        <v>10</v>
      </c>
      <c r="W76" s="170" t="s">
        <v>11</v>
      </c>
      <c r="X76" s="170" t="s">
        <v>10</v>
      </c>
      <c r="Y76" s="189" t="s">
        <v>10</v>
      </c>
      <c r="Z76" s="170" t="s">
        <v>10</v>
      </c>
      <c r="AA76" s="170" t="s">
        <v>10</v>
      </c>
      <c r="AB76" s="170" t="s">
        <v>10</v>
      </c>
      <c r="AC76" s="170" t="s">
        <v>11</v>
      </c>
      <c r="AD76" s="170" t="s">
        <v>11</v>
      </c>
      <c r="AE76" s="170" t="s">
        <v>11</v>
      </c>
      <c r="AF76" s="170" t="s">
        <v>10</v>
      </c>
      <c r="AG76" s="170" t="s">
        <v>10</v>
      </c>
      <c r="AH76" s="170" t="s">
        <v>10</v>
      </c>
      <c r="AI76" s="170" t="s">
        <v>10</v>
      </c>
      <c r="AJ76" s="170" t="s">
        <v>10</v>
      </c>
      <c r="AK76" s="170" t="s">
        <v>10</v>
      </c>
      <c r="AL76" s="189" t="s">
        <v>11</v>
      </c>
      <c r="AM76" s="63" t="s">
        <v>176</v>
      </c>
      <c r="AN76" s="63" t="s">
        <v>18</v>
      </c>
      <c r="AO76" s="4"/>
      <c r="AP76" s="131"/>
      <c r="AQ76" s="4"/>
      <c r="AR76" s="2"/>
      <c r="AS76" s="131"/>
      <c r="AT76" s="4"/>
      <c r="AU76" s="131"/>
    </row>
    <row r="77" spans="1:47" s="138" customFormat="1" ht="15" customHeight="1" thickBot="1">
      <c r="A77" s="132" t="s">
        <v>177</v>
      </c>
      <c r="B77" s="132" t="s">
        <v>18</v>
      </c>
      <c r="C77" s="133">
        <v>12</v>
      </c>
      <c r="D77" s="147">
        <v>12</v>
      </c>
      <c r="E77" s="225">
        <f t="shared" si="8"/>
        <v>13</v>
      </c>
      <c r="F77" s="225">
        <f t="shared" si="9"/>
        <v>12.571428571428571</v>
      </c>
      <c r="G77" s="217">
        <f t="shared" si="10"/>
        <v>12.5</v>
      </c>
      <c r="H77" s="136">
        <f t="shared" si="11"/>
        <v>3</v>
      </c>
      <c r="I77" s="137">
        <f t="shared" si="12"/>
        <v>1</v>
      </c>
      <c r="J77" s="137">
        <f t="shared" si="13"/>
        <v>2</v>
      </c>
      <c r="K77" s="130">
        <f t="shared" si="14"/>
        <v>-1</v>
      </c>
      <c r="L77" s="180">
        <f t="shared" si="17"/>
        <v>33.333333333333336</v>
      </c>
      <c r="M77" s="151" t="s">
        <v>11</v>
      </c>
      <c r="N77" s="171"/>
      <c r="O77" s="171" t="s">
        <v>10</v>
      </c>
      <c r="P77" s="171"/>
      <c r="Q77" s="171"/>
      <c r="R77" s="171"/>
      <c r="S77" s="171"/>
      <c r="T77" s="171"/>
      <c r="U77" s="171"/>
      <c r="V77" s="171"/>
      <c r="W77" s="171"/>
      <c r="X77" s="171"/>
      <c r="Y77" s="190"/>
      <c r="Z77" s="171" t="s">
        <v>11</v>
      </c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90"/>
      <c r="AM77" s="132" t="s">
        <v>177</v>
      </c>
      <c r="AN77" s="132" t="s">
        <v>18</v>
      </c>
      <c r="AO77" s="137"/>
      <c r="AP77" s="140"/>
      <c r="AQ77" s="137"/>
      <c r="AR77" s="139"/>
      <c r="AS77" s="140"/>
      <c r="AT77" s="137"/>
      <c r="AU77" s="140"/>
    </row>
    <row r="78" spans="1:47" ht="15" customHeight="1">
      <c r="A78" s="63" t="s">
        <v>178</v>
      </c>
      <c r="B78" s="63" t="s">
        <v>18</v>
      </c>
      <c r="C78" s="129">
        <v>14</v>
      </c>
      <c r="D78" s="146">
        <v>15</v>
      </c>
      <c r="E78" s="225">
        <f t="shared" si="8"/>
        <v>13</v>
      </c>
      <c r="F78" s="225">
        <f t="shared" si="9"/>
        <v>13.857142857142858</v>
      </c>
      <c r="G78" s="217">
        <f t="shared" si="10"/>
        <v>14</v>
      </c>
      <c r="H78" s="130">
        <f t="shared" si="11"/>
        <v>26</v>
      </c>
      <c r="I78" s="4">
        <f t="shared" si="12"/>
        <v>14</v>
      </c>
      <c r="J78" s="4">
        <f t="shared" si="13"/>
        <v>12</v>
      </c>
      <c r="K78" s="130">
        <f t="shared" si="14"/>
        <v>2</v>
      </c>
      <c r="L78" s="179">
        <f t="shared" si="17"/>
        <v>53.84615384615385</v>
      </c>
      <c r="M78" s="150" t="s">
        <v>10</v>
      </c>
      <c r="N78" s="170" t="s">
        <v>10</v>
      </c>
      <c r="O78" s="170" t="s">
        <v>11</v>
      </c>
      <c r="P78" s="170" t="s">
        <v>10</v>
      </c>
      <c r="Q78" s="170" t="s">
        <v>11</v>
      </c>
      <c r="R78" s="170" t="s">
        <v>10</v>
      </c>
      <c r="S78" s="170" t="s">
        <v>10</v>
      </c>
      <c r="T78" s="170" t="s">
        <v>11</v>
      </c>
      <c r="U78" s="170" t="s">
        <v>10</v>
      </c>
      <c r="V78" s="170" t="s">
        <v>10</v>
      </c>
      <c r="W78" s="170" t="s">
        <v>10</v>
      </c>
      <c r="X78" s="170" t="s">
        <v>11</v>
      </c>
      <c r="Y78" s="189" t="s">
        <v>11</v>
      </c>
      <c r="Z78" s="170" t="s">
        <v>11</v>
      </c>
      <c r="AA78" s="170" t="s">
        <v>11</v>
      </c>
      <c r="AB78" s="170" t="s">
        <v>11</v>
      </c>
      <c r="AC78" s="170" t="s">
        <v>11</v>
      </c>
      <c r="AD78" s="170" t="s">
        <v>10</v>
      </c>
      <c r="AE78" s="170" t="s">
        <v>10</v>
      </c>
      <c r="AF78" s="170" t="s">
        <v>10</v>
      </c>
      <c r="AG78" s="170" t="s">
        <v>11</v>
      </c>
      <c r="AH78" s="170" t="s">
        <v>10</v>
      </c>
      <c r="AI78" s="170" t="s">
        <v>10</v>
      </c>
      <c r="AJ78" s="170" t="s">
        <v>10</v>
      </c>
      <c r="AK78" s="170" t="s">
        <v>11</v>
      </c>
      <c r="AL78" s="189" t="s">
        <v>11</v>
      </c>
      <c r="AM78" s="63" t="s">
        <v>178</v>
      </c>
      <c r="AN78" s="63" t="s">
        <v>18</v>
      </c>
      <c r="AO78" s="4"/>
      <c r="AP78" s="131"/>
      <c r="AQ78" s="4"/>
      <c r="AR78" s="2"/>
      <c r="AS78" s="131"/>
      <c r="AT78" s="4"/>
      <c r="AU78" s="131"/>
    </row>
    <row r="79" spans="1:47" ht="15" customHeight="1">
      <c r="A79" s="63" t="s">
        <v>179</v>
      </c>
      <c r="B79" s="63" t="s">
        <v>18</v>
      </c>
      <c r="C79" s="129">
        <v>15</v>
      </c>
      <c r="D79" s="146">
        <v>18</v>
      </c>
      <c r="E79" s="225">
        <f t="shared" si="8"/>
        <v>24</v>
      </c>
      <c r="F79" s="225">
        <f t="shared" si="9"/>
        <v>21.428571428571427</v>
      </c>
      <c r="G79" s="217">
        <f t="shared" si="10"/>
        <v>21</v>
      </c>
      <c r="H79" s="130">
        <f t="shared" si="11"/>
        <v>24</v>
      </c>
      <c r="I79" s="4">
        <f t="shared" si="12"/>
        <v>9</v>
      </c>
      <c r="J79" s="4">
        <f t="shared" si="13"/>
        <v>15</v>
      </c>
      <c r="K79" s="130">
        <f t="shared" si="14"/>
        <v>-6</v>
      </c>
      <c r="L79" s="179">
        <f t="shared" si="17"/>
        <v>37.5</v>
      </c>
      <c r="M79" s="150" t="s">
        <v>10</v>
      </c>
      <c r="N79" s="170" t="s">
        <v>10</v>
      </c>
      <c r="O79" s="170" t="s">
        <v>10</v>
      </c>
      <c r="P79" s="170" t="s">
        <v>11</v>
      </c>
      <c r="Q79" s="170" t="s">
        <v>11</v>
      </c>
      <c r="R79" s="170" t="s">
        <v>11</v>
      </c>
      <c r="S79" s="170" t="s">
        <v>11</v>
      </c>
      <c r="T79" s="170" t="s">
        <v>11</v>
      </c>
      <c r="U79" s="170" t="s">
        <v>11</v>
      </c>
      <c r="V79" s="170" t="s">
        <v>10</v>
      </c>
      <c r="W79" s="170" t="s">
        <v>11</v>
      </c>
      <c r="X79" s="170" t="s">
        <v>11</v>
      </c>
      <c r="Y79" s="189" t="s">
        <v>11</v>
      </c>
      <c r="Z79" s="170"/>
      <c r="AA79" s="170" t="s">
        <v>10</v>
      </c>
      <c r="AB79" s="170" t="s">
        <v>11</v>
      </c>
      <c r="AC79" s="170" t="s">
        <v>10</v>
      </c>
      <c r="AD79" s="170" t="s">
        <v>10</v>
      </c>
      <c r="AE79" s="170"/>
      <c r="AF79" s="170" t="s">
        <v>11</v>
      </c>
      <c r="AG79" s="170" t="s">
        <v>11</v>
      </c>
      <c r="AH79" s="170" t="s">
        <v>11</v>
      </c>
      <c r="AI79" s="170" t="s">
        <v>10</v>
      </c>
      <c r="AJ79" s="170" t="s">
        <v>10</v>
      </c>
      <c r="AK79" s="170" t="s">
        <v>11</v>
      </c>
      <c r="AL79" s="189" t="s">
        <v>11</v>
      </c>
      <c r="AM79" s="63" t="s">
        <v>179</v>
      </c>
      <c r="AN79" s="63" t="s">
        <v>18</v>
      </c>
      <c r="AO79" s="4"/>
      <c r="AP79" s="131"/>
      <c r="AQ79" s="4"/>
      <c r="AR79" s="2"/>
      <c r="AS79" s="131"/>
      <c r="AT79" s="4"/>
      <c r="AU79" s="131"/>
    </row>
    <row r="80" spans="1:47" ht="15" customHeight="1">
      <c r="A80" s="63" t="s">
        <v>180</v>
      </c>
      <c r="B80" s="63" t="s">
        <v>18</v>
      </c>
      <c r="C80" s="129">
        <v>14</v>
      </c>
      <c r="D80" s="146">
        <v>10</v>
      </c>
      <c r="E80" s="225">
        <f t="shared" si="8"/>
        <v>21</v>
      </c>
      <c r="F80" s="225">
        <f t="shared" si="9"/>
        <v>16.285714285714285</v>
      </c>
      <c r="G80" s="217">
        <f t="shared" si="10"/>
        <v>15.5</v>
      </c>
      <c r="H80" s="130">
        <f t="shared" si="11"/>
        <v>25</v>
      </c>
      <c r="I80" s="4">
        <f t="shared" si="12"/>
        <v>7</v>
      </c>
      <c r="J80" s="4">
        <f t="shared" si="13"/>
        <v>18</v>
      </c>
      <c r="K80" s="130">
        <f t="shared" si="14"/>
        <v>-11</v>
      </c>
      <c r="L80" s="179">
        <f t="shared" si="17"/>
        <v>28</v>
      </c>
      <c r="M80" s="150" t="s">
        <v>10</v>
      </c>
      <c r="N80" s="170" t="s">
        <v>11</v>
      </c>
      <c r="O80" s="170" t="s">
        <v>11</v>
      </c>
      <c r="P80" s="170" t="s">
        <v>10</v>
      </c>
      <c r="Q80" s="170" t="s">
        <v>10</v>
      </c>
      <c r="R80" s="170" t="s">
        <v>11</v>
      </c>
      <c r="S80" s="170" t="s">
        <v>10</v>
      </c>
      <c r="T80" s="170" t="s">
        <v>11</v>
      </c>
      <c r="U80" s="170" t="s">
        <v>11</v>
      </c>
      <c r="V80" s="170" t="s">
        <v>11</v>
      </c>
      <c r="W80" s="170" t="s">
        <v>10</v>
      </c>
      <c r="X80" s="170" t="s">
        <v>11</v>
      </c>
      <c r="Y80" s="189" t="s">
        <v>11</v>
      </c>
      <c r="Z80" s="170" t="s">
        <v>10</v>
      </c>
      <c r="AA80" s="170" t="s">
        <v>11</v>
      </c>
      <c r="AB80" s="170"/>
      <c r="AC80" s="170" t="s">
        <v>11</v>
      </c>
      <c r="AD80" s="170" t="s">
        <v>11</v>
      </c>
      <c r="AE80" s="170" t="s">
        <v>11</v>
      </c>
      <c r="AF80" s="170" t="s">
        <v>10</v>
      </c>
      <c r="AG80" s="170" t="s">
        <v>11</v>
      </c>
      <c r="AH80" s="170" t="s">
        <v>11</v>
      </c>
      <c r="AI80" s="170" t="s">
        <v>11</v>
      </c>
      <c r="AJ80" s="170" t="s">
        <v>11</v>
      </c>
      <c r="AK80" s="170" t="s">
        <v>11</v>
      </c>
      <c r="AL80" s="189" t="s">
        <v>11</v>
      </c>
      <c r="AM80" s="63" t="s">
        <v>180</v>
      </c>
      <c r="AN80" s="63" t="s">
        <v>18</v>
      </c>
      <c r="AO80" s="4"/>
      <c r="AP80" s="131"/>
      <c r="AQ80" s="4"/>
      <c r="AR80" s="2"/>
      <c r="AS80" s="131"/>
      <c r="AT80" s="4"/>
      <c r="AU80" s="131"/>
    </row>
    <row r="81" spans="1:47" ht="15" customHeight="1">
      <c r="A81" s="63" t="s">
        <v>163</v>
      </c>
      <c r="B81" s="63" t="s">
        <v>79</v>
      </c>
      <c r="C81" s="129"/>
      <c r="D81" s="146">
        <v>22</v>
      </c>
      <c r="E81" s="225">
        <f t="shared" si="8"/>
        <v>27</v>
      </c>
      <c r="F81" s="225">
        <f t="shared" si="9"/>
        <v>24.857142857142858</v>
      </c>
      <c r="G81" s="217">
        <f t="shared" si="10"/>
        <v>24.5</v>
      </c>
      <c r="H81" s="130">
        <f t="shared" si="11"/>
        <v>5</v>
      </c>
      <c r="I81" s="4">
        <f t="shared" si="12"/>
        <v>0</v>
      </c>
      <c r="J81" s="4">
        <f t="shared" si="13"/>
        <v>5</v>
      </c>
      <c r="K81" s="130">
        <f t="shared" si="14"/>
        <v>-5</v>
      </c>
      <c r="L81" s="179">
        <f t="shared" si="17"/>
        <v>0</v>
      </c>
      <c r="M81" s="150"/>
      <c r="N81" s="170"/>
      <c r="O81" s="170"/>
      <c r="P81" s="170" t="s">
        <v>11</v>
      </c>
      <c r="Q81" s="170" t="s">
        <v>11</v>
      </c>
      <c r="R81" s="170"/>
      <c r="S81" s="170"/>
      <c r="T81" s="170"/>
      <c r="U81" s="170"/>
      <c r="V81" s="170"/>
      <c r="W81" s="170"/>
      <c r="X81" s="170" t="s">
        <v>11</v>
      </c>
      <c r="Y81" s="189"/>
      <c r="Z81" s="170"/>
      <c r="AA81" s="170"/>
      <c r="AB81" s="170"/>
      <c r="AC81" s="170" t="s">
        <v>11</v>
      </c>
      <c r="AD81" s="170"/>
      <c r="AE81" s="170"/>
      <c r="AF81" s="170"/>
      <c r="AG81" s="170" t="s">
        <v>11</v>
      </c>
      <c r="AH81" s="170"/>
      <c r="AI81" s="170"/>
      <c r="AJ81" s="170"/>
      <c r="AK81" s="170"/>
      <c r="AL81" s="189"/>
      <c r="AM81" s="63" t="s">
        <v>163</v>
      </c>
      <c r="AN81" s="63" t="s">
        <v>79</v>
      </c>
      <c r="AO81" s="4"/>
      <c r="AP81" s="131"/>
      <c r="AQ81" s="4"/>
      <c r="AR81" s="2"/>
      <c r="AS81" s="131"/>
      <c r="AT81" s="4"/>
      <c r="AU81" s="131"/>
    </row>
    <row r="82" spans="1:47" ht="15" customHeight="1">
      <c r="A82" s="63" t="s">
        <v>164</v>
      </c>
      <c r="B82" s="63" t="s">
        <v>79</v>
      </c>
      <c r="C82" s="129"/>
      <c r="D82" s="146">
        <v>25</v>
      </c>
      <c r="E82" s="225">
        <f t="shared" si="8"/>
        <v>33</v>
      </c>
      <c r="F82" s="225">
        <f t="shared" si="9"/>
        <v>29.57142857142857</v>
      </c>
      <c r="G82" s="217">
        <f t="shared" si="10"/>
        <v>29</v>
      </c>
      <c r="H82" s="130">
        <f t="shared" si="11"/>
        <v>10</v>
      </c>
      <c r="I82" s="4">
        <f t="shared" si="12"/>
        <v>1</v>
      </c>
      <c r="J82" s="4">
        <f t="shared" si="13"/>
        <v>9</v>
      </c>
      <c r="K82" s="130">
        <f t="shared" si="14"/>
        <v>-8</v>
      </c>
      <c r="L82" s="179">
        <f t="shared" si="17"/>
        <v>10</v>
      </c>
      <c r="M82" s="150"/>
      <c r="N82" s="170"/>
      <c r="O82" s="170"/>
      <c r="P82" s="170" t="s">
        <v>11</v>
      </c>
      <c r="Q82" s="170"/>
      <c r="R82" s="170" t="s">
        <v>11</v>
      </c>
      <c r="S82" s="170"/>
      <c r="T82" s="170"/>
      <c r="U82" s="170"/>
      <c r="V82" s="170"/>
      <c r="W82" s="170" t="s">
        <v>11</v>
      </c>
      <c r="X82" s="170" t="s">
        <v>11</v>
      </c>
      <c r="Y82" s="189"/>
      <c r="Z82" s="170"/>
      <c r="AA82" s="170"/>
      <c r="AB82" s="170"/>
      <c r="AC82" s="170" t="s">
        <v>11</v>
      </c>
      <c r="AD82" s="170" t="s">
        <v>11</v>
      </c>
      <c r="AE82" s="170" t="s">
        <v>10</v>
      </c>
      <c r="AF82" s="170"/>
      <c r="AG82" s="170" t="s">
        <v>11</v>
      </c>
      <c r="AH82" s="170"/>
      <c r="AI82" s="170"/>
      <c r="AJ82" s="170" t="s">
        <v>11</v>
      </c>
      <c r="AK82" s="170" t="s">
        <v>11</v>
      </c>
      <c r="AL82" s="189"/>
      <c r="AM82" s="63" t="s">
        <v>164</v>
      </c>
      <c r="AN82" s="63" t="s">
        <v>79</v>
      </c>
      <c r="AO82" s="4"/>
      <c r="AP82" s="131"/>
      <c r="AQ82" s="4"/>
      <c r="AR82" s="2"/>
      <c r="AS82" s="131"/>
      <c r="AT82" s="4"/>
      <c r="AU82" s="131"/>
    </row>
    <row r="83" spans="1:47" ht="15" customHeight="1">
      <c r="A83" s="63" t="s">
        <v>165</v>
      </c>
      <c r="B83" s="63" t="s">
        <v>79</v>
      </c>
      <c r="C83" s="129"/>
      <c r="D83" s="146">
        <v>18</v>
      </c>
      <c r="E83" s="225">
        <f aca="true" t="shared" si="18" ref="E83:E114">D83-K83</f>
        <v>24</v>
      </c>
      <c r="F83" s="225">
        <f aca="true" t="shared" si="19" ref="F83:F114">D83-K83/1.75</f>
        <v>21.428571428571427</v>
      </c>
      <c r="G83" s="217">
        <f aca="true" t="shared" si="20" ref="G83:G114">D83-K83/2</f>
        <v>21</v>
      </c>
      <c r="H83" s="130">
        <f aca="true" t="shared" si="21" ref="H83:H114">I83+J83</f>
        <v>18</v>
      </c>
      <c r="I83" s="4">
        <f aca="true" t="shared" si="22" ref="I83:I114">COUNTIF(M83:AL83,"W")</f>
        <v>6</v>
      </c>
      <c r="J83" s="4">
        <f aca="true" t="shared" si="23" ref="J83:J114">COUNTIF(M83:AL83,"L")</f>
        <v>12</v>
      </c>
      <c r="K83" s="130">
        <f aca="true" t="shared" si="24" ref="K83:K114">I83-J83</f>
        <v>-6</v>
      </c>
      <c r="L83" s="179">
        <f t="shared" si="17"/>
        <v>33.333333333333336</v>
      </c>
      <c r="M83" s="150" t="s">
        <v>10</v>
      </c>
      <c r="N83" s="170" t="s">
        <v>10</v>
      </c>
      <c r="O83" s="170" t="s">
        <v>11</v>
      </c>
      <c r="P83" s="170"/>
      <c r="Q83" s="170" t="s">
        <v>10</v>
      </c>
      <c r="R83" s="170" t="s">
        <v>11</v>
      </c>
      <c r="S83" s="170" t="s">
        <v>11</v>
      </c>
      <c r="T83" s="170" t="s">
        <v>10</v>
      </c>
      <c r="U83" s="170" t="s">
        <v>11</v>
      </c>
      <c r="V83" s="170" t="s">
        <v>11</v>
      </c>
      <c r="W83" s="170"/>
      <c r="X83" s="170"/>
      <c r="Y83" s="189" t="s">
        <v>11</v>
      </c>
      <c r="Z83" s="170" t="s">
        <v>11</v>
      </c>
      <c r="AA83" s="170"/>
      <c r="AB83" s="170" t="s">
        <v>11</v>
      </c>
      <c r="AC83" s="170"/>
      <c r="AD83" s="170" t="s">
        <v>10</v>
      </c>
      <c r="AE83" s="170" t="s">
        <v>10</v>
      </c>
      <c r="AF83" s="170"/>
      <c r="AG83" s="170" t="s">
        <v>11</v>
      </c>
      <c r="AH83" s="170" t="s">
        <v>11</v>
      </c>
      <c r="AI83" s="170" t="s">
        <v>11</v>
      </c>
      <c r="AJ83" s="170"/>
      <c r="AK83" s="170"/>
      <c r="AL83" s="189" t="s">
        <v>11</v>
      </c>
      <c r="AM83" s="63" t="s">
        <v>165</v>
      </c>
      <c r="AN83" s="63" t="s">
        <v>79</v>
      </c>
      <c r="AO83" s="4"/>
      <c r="AP83" s="131"/>
      <c r="AQ83" s="4"/>
      <c r="AR83" s="2"/>
      <c r="AS83" s="131"/>
      <c r="AT83" s="4"/>
      <c r="AU83" s="131"/>
    </row>
    <row r="84" spans="1:47" s="138" customFormat="1" ht="15" customHeight="1" thickBot="1">
      <c r="A84" s="132" t="s">
        <v>166</v>
      </c>
      <c r="B84" s="132" t="s">
        <v>79</v>
      </c>
      <c r="C84" s="133"/>
      <c r="D84" s="147">
        <v>25</v>
      </c>
      <c r="E84" s="225">
        <f t="shared" si="18"/>
        <v>26</v>
      </c>
      <c r="F84" s="225">
        <f t="shared" si="19"/>
        <v>25.571428571428573</v>
      </c>
      <c r="G84" s="217">
        <f t="shared" si="20"/>
        <v>25.5</v>
      </c>
      <c r="H84" s="136">
        <f t="shared" si="21"/>
        <v>1</v>
      </c>
      <c r="I84" s="137">
        <f t="shared" si="22"/>
        <v>0</v>
      </c>
      <c r="J84" s="137">
        <f t="shared" si="23"/>
        <v>1</v>
      </c>
      <c r="K84" s="130">
        <f t="shared" si="24"/>
        <v>-1</v>
      </c>
      <c r="L84" s="180">
        <f t="shared" si="17"/>
        <v>0</v>
      </c>
      <c r="M84" s="151"/>
      <c r="N84" s="171"/>
      <c r="O84" s="171"/>
      <c r="P84" s="171" t="s">
        <v>11</v>
      </c>
      <c r="Q84" s="171"/>
      <c r="R84" s="171"/>
      <c r="S84" s="171"/>
      <c r="T84" s="171"/>
      <c r="U84" s="171"/>
      <c r="V84" s="171"/>
      <c r="W84" s="171"/>
      <c r="X84" s="171"/>
      <c r="Y84" s="190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90"/>
      <c r="AM84" s="132" t="s">
        <v>166</v>
      </c>
      <c r="AN84" s="132" t="s">
        <v>79</v>
      </c>
      <c r="AO84" s="137"/>
      <c r="AP84" s="140"/>
      <c r="AQ84" s="137"/>
      <c r="AR84" s="139"/>
      <c r="AS84" s="140"/>
      <c r="AT84" s="137"/>
      <c r="AU84" s="140"/>
    </row>
    <row r="85" spans="1:47" ht="15" customHeight="1">
      <c r="A85" s="63" t="s">
        <v>167</v>
      </c>
      <c r="B85" s="63" t="s">
        <v>79</v>
      </c>
      <c r="C85" s="129"/>
      <c r="D85" s="146">
        <v>18</v>
      </c>
      <c r="E85" s="225">
        <f t="shared" si="18"/>
        <v>20</v>
      </c>
      <c r="F85" s="225">
        <f t="shared" si="19"/>
        <v>19.142857142857142</v>
      </c>
      <c r="G85" s="217">
        <f t="shared" si="20"/>
        <v>19</v>
      </c>
      <c r="H85" s="130">
        <f t="shared" si="21"/>
        <v>4</v>
      </c>
      <c r="I85" s="4">
        <f t="shared" si="22"/>
        <v>1</v>
      </c>
      <c r="J85" s="4">
        <f t="shared" si="23"/>
        <v>3</v>
      </c>
      <c r="K85" s="130">
        <f t="shared" si="24"/>
        <v>-2</v>
      </c>
      <c r="L85" s="179">
        <f t="shared" si="17"/>
        <v>25</v>
      </c>
      <c r="M85" s="150"/>
      <c r="N85" s="170"/>
      <c r="O85" s="170" t="s">
        <v>11</v>
      </c>
      <c r="P85" s="170"/>
      <c r="Q85" s="170" t="s">
        <v>11</v>
      </c>
      <c r="R85" s="170"/>
      <c r="S85" s="170" t="s">
        <v>11</v>
      </c>
      <c r="T85" s="170"/>
      <c r="U85" s="170"/>
      <c r="V85" s="170"/>
      <c r="W85" s="170"/>
      <c r="X85" s="170"/>
      <c r="Y85" s="189"/>
      <c r="Z85" s="170"/>
      <c r="AA85" s="170"/>
      <c r="AB85" s="170" t="s">
        <v>10</v>
      </c>
      <c r="AC85" s="170"/>
      <c r="AD85" s="170"/>
      <c r="AE85" s="170"/>
      <c r="AF85" s="170"/>
      <c r="AG85" s="170"/>
      <c r="AH85" s="170"/>
      <c r="AI85" s="170"/>
      <c r="AJ85" s="170"/>
      <c r="AK85" s="170"/>
      <c r="AL85" s="189"/>
      <c r="AM85" s="63" t="s">
        <v>167</v>
      </c>
      <c r="AN85" s="63" t="s">
        <v>79</v>
      </c>
      <c r="AO85" s="4"/>
      <c r="AP85" s="131"/>
      <c r="AQ85" s="4"/>
      <c r="AR85" s="2"/>
      <c r="AS85" s="131"/>
      <c r="AT85" s="4"/>
      <c r="AU85" s="131"/>
    </row>
    <row r="86" spans="1:47" ht="15" customHeight="1">
      <c r="A86" s="63" t="s">
        <v>168</v>
      </c>
      <c r="B86" s="63" t="s">
        <v>79</v>
      </c>
      <c r="C86" s="129"/>
      <c r="D86" s="146">
        <v>22</v>
      </c>
      <c r="E86" s="225">
        <f t="shared" si="18"/>
        <v>22</v>
      </c>
      <c r="F86" s="225">
        <f t="shared" si="19"/>
        <v>22</v>
      </c>
      <c r="G86" s="217">
        <f t="shared" si="20"/>
        <v>22</v>
      </c>
      <c r="H86" s="130">
        <f t="shared" si="21"/>
        <v>0</v>
      </c>
      <c r="I86" s="4">
        <f t="shared" si="22"/>
        <v>0</v>
      </c>
      <c r="J86" s="4">
        <f t="shared" si="23"/>
        <v>0</v>
      </c>
      <c r="K86" s="130">
        <f t="shared" si="24"/>
        <v>0</v>
      </c>
      <c r="M86" s="15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89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89"/>
      <c r="AM86" s="63" t="s">
        <v>168</v>
      </c>
      <c r="AN86" s="63" t="s">
        <v>79</v>
      </c>
      <c r="AO86" s="4"/>
      <c r="AP86" s="131"/>
      <c r="AQ86" s="4"/>
      <c r="AR86" s="2"/>
      <c r="AS86" s="131"/>
      <c r="AT86" s="4"/>
      <c r="AU86" s="131"/>
    </row>
    <row r="87" spans="1:47" ht="15" customHeight="1">
      <c r="A87" s="63" t="s">
        <v>169</v>
      </c>
      <c r="B87" s="63" t="s">
        <v>79</v>
      </c>
      <c r="C87" s="129"/>
      <c r="D87" s="146">
        <v>10</v>
      </c>
      <c r="E87" s="225">
        <f t="shared" si="18"/>
        <v>1</v>
      </c>
      <c r="F87" s="225">
        <f t="shared" si="19"/>
        <v>4.857142857142857</v>
      </c>
      <c r="G87" s="217">
        <f t="shared" si="20"/>
        <v>5.5</v>
      </c>
      <c r="H87" s="130">
        <f t="shared" si="21"/>
        <v>21</v>
      </c>
      <c r="I87" s="4">
        <f t="shared" si="22"/>
        <v>15</v>
      </c>
      <c r="J87" s="4">
        <f t="shared" si="23"/>
        <v>6</v>
      </c>
      <c r="K87" s="130">
        <f t="shared" si="24"/>
        <v>9</v>
      </c>
      <c r="L87" s="179">
        <f>SUM(I87/H87%)</f>
        <v>71.42857142857143</v>
      </c>
      <c r="M87" s="150" t="s">
        <v>10</v>
      </c>
      <c r="N87" s="170" t="s">
        <v>10</v>
      </c>
      <c r="O87" s="170"/>
      <c r="P87" s="170" t="s">
        <v>10</v>
      </c>
      <c r="Q87" s="170" t="s">
        <v>10</v>
      </c>
      <c r="R87" s="170" t="s">
        <v>10</v>
      </c>
      <c r="S87" s="170"/>
      <c r="T87" s="170"/>
      <c r="U87" s="170"/>
      <c r="V87" s="170" t="s">
        <v>10</v>
      </c>
      <c r="W87" s="170" t="s">
        <v>11</v>
      </c>
      <c r="X87" s="170" t="s">
        <v>11</v>
      </c>
      <c r="Y87" s="189" t="s">
        <v>10</v>
      </c>
      <c r="Z87" s="170" t="s">
        <v>11</v>
      </c>
      <c r="AA87" s="170" t="s">
        <v>10</v>
      </c>
      <c r="AB87" s="170" t="s">
        <v>10</v>
      </c>
      <c r="AC87" s="170" t="s">
        <v>10</v>
      </c>
      <c r="AD87" s="170" t="s">
        <v>10</v>
      </c>
      <c r="AE87" s="170" t="s">
        <v>11</v>
      </c>
      <c r="AF87" s="170" t="s">
        <v>11</v>
      </c>
      <c r="AG87" s="170" t="s">
        <v>10</v>
      </c>
      <c r="AH87" s="170"/>
      <c r="AI87" s="170" t="s">
        <v>11</v>
      </c>
      <c r="AJ87" s="170" t="s">
        <v>10</v>
      </c>
      <c r="AK87" s="170" t="s">
        <v>10</v>
      </c>
      <c r="AL87" s="189" t="s">
        <v>10</v>
      </c>
      <c r="AM87" s="63" t="s">
        <v>169</v>
      </c>
      <c r="AN87" s="63" t="s">
        <v>79</v>
      </c>
      <c r="AO87" s="4"/>
      <c r="AP87" s="131"/>
      <c r="AQ87" s="4"/>
      <c r="AR87" s="2"/>
      <c r="AS87" s="131"/>
      <c r="AT87" s="4"/>
      <c r="AU87" s="131"/>
    </row>
    <row r="88" spans="1:47" ht="15" customHeight="1">
      <c r="A88" s="135" t="s">
        <v>270</v>
      </c>
      <c r="B88" s="63" t="s">
        <v>79</v>
      </c>
      <c r="C88" s="129"/>
      <c r="D88" s="146">
        <v>15</v>
      </c>
      <c r="E88" s="225">
        <f t="shared" si="18"/>
        <v>13</v>
      </c>
      <c r="F88" s="225">
        <f t="shared" si="19"/>
        <v>13.857142857142858</v>
      </c>
      <c r="G88" s="217">
        <f t="shared" si="20"/>
        <v>14</v>
      </c>
      <c r="H88" s="130">
        <f t="shared" si="21"/>
        <v>6</v>
      </c>
      <c r="I88" s="4">
        <f t="shared" si="22"/>
        <v>4</v>
      </c>
      <c r="J88" s="4">
        <f t="shared" si="23"/>
        <v>2</v>
      </c>
      <c r="K88" s="130">
        <f t="shared" si="24"/>
        <v>2</v>
      </c>
      <c r="L88" s="179">
        <f>SUM(I88/H88%)</f>
        <v>66.66666666666667</v>
      </c>
      <c r="M88" s="15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89"/>
      <c r="Z88" s="170"/>
      <c r="AA88" s="170" t="s">
        <v>10</v>
      </c>
      <c r="AB88" s="170"/>
      <c r="AC88" s="170"/>
      <c r="AD88" s="170"/>
      <c r="AE88" s="170"/>
      <c r="AF88" s="170" t="s">
        <v>10</v>
      </c>
      <c r="AG88" s="170"/>
      <c r="AH88" s="170" t="s">
        <v>11</v>
      </c>
      <c r="AI88" s="170" t="s">
        <v>10</v>
      </c>
      <c r="AJ88" s="170"/>
      <c r="AK88" s="170" t="s">
        <v>11</v>
      </c>
      <c r="AL88" s="189" t="s">
        <v>10</v>
      </c>
      <c r="AM88" s="135" t="s">
        <v>270</v>
      </c>
      <c r="AN88" s="63" t="s">
        <v>79</v>
      </c>
      <c r="AO88" s="4"/>
      <c r="AP88" s="131"/>
      <c r="AQ88" s="4"/>
      <c r="AR88" s="2"/>
      <c r="AS88" s="131"/>
      <c r="AT88" s="4"/>
      <c r="AU88" s="131"/>
    </row>
    <row r="89" spans="1:47" ht="15" customHeight="1">
      <c r="A89" s="63" t="s">
        <v>170</v>
      </c>
      <c r="B89" s="63" t="s">
        <v>79</v>
      </c>
      <c r="C89" s="129"/>
      <c r="D89" s="146">
        <v>18</v>
      </c>
      <c r="E89" s="225">
        <f t="shared" si="18"/>
        <v>18</v>
      </c>
      <c r="F89" s="225">
        <f t="shared" si="19"/>
        <v>18</v>
      </c>
      <c r="G89" s="217">
        <f t="shared" si="20"/>
        <v>18</v>
      </c>
      <c r="H89" s="130">
        <f t="shared" si="21"/>
        <v>0</v>
      </c>
      <c r="I89" s="4">
        <f t="shared" si="22"/>
        <v>0</v>
      </c>
      <c r="J89" s="4">
        <f t="shared" si="23"/>
        <v>0</v>
      </c>
      <c r="K89" s="130">
        <f t="shared" si="24"/>
        <v>0</v>
      </c>
      <c r="M89" s="15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89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89"/>
      <c r="AM89" s="63" t="s">
        <v>170</v>
      </c>
      <c r="AN89" s="63" t="s">
        <v>79</v>
      </c>
      <c r="AO89" s="4"/>
      <c r="AP89" s="131"/>
      <c r="AQ89" s="4"/>
      <c r="AR89" s="2"/>
      <c r="AS89" s="131"/>
      <c r="AT89" s="4"/>
      <c r="AU89" s="131"/>
    </row>
    <row r="90" spans="1:47" ht="15" customHeight="1">
      <c r="A90" s="63" t="s">
        <v>171</v>
      </c>
      <c r="B90" s="63" t="s">
        <v>79</v>
      </c>
      <c r="C90" s="129"/>
      <c r="D90" s="146">
        <v>18</v>
      </c>
      <c r="E90" s="225">
        <f t="shared" si="18"/>
        <v>23</v>
      </c>
      <c r="F90" s="225">
        <f t="shared" si="19"/>
        <v>20.857142857142858</v>
      </c>
      <c r="G90" s="217">
        <f t="shared" si="20"/>
        <v>20.5</v>
      </c>
      <c r="H90" s="130">
        <f t="shared" si="21"/>
        <v>21</v>
      </c>
      <c r="I90" s="4">
        <f t="shared" si="22"/>
        <v>8</v>
      </c>
      <c r="J90" s="4">
        <f t="shared" si="23"/>
        <v>13</v>
      </c>
      <c r="K90" s="130">
        <f t="shared" si="24"/>
        <v>-5</v>
      </c>
      <c r="L90" s="179">
        <f aca="true" t="shared" si="25" ref="L90:L99">SUM(I90/H90%)</f>
        <v>38.095238095238095</v>
      </c>
      <c r="M90" s="150" t="s">
        <v>11</v>
      </c>
      <c r="N90" s="170" t="s">
        <v>11</v>
      </c>
      <c r="O90" s="170" t="s">
        <v>11</v>
      </c>
      <c r="P90" s="170"/>
      <c r="Q90" s="170"/>
      <c r="R90" s="170" t="s">
        <v>10</v>
      </c>
      <c r="S90" s="170" t="s">
        <v>11</v>
      </c>
      <c r="T90" s="170" t="s">
        <v>10</v>
      </c>
      <c r="U90" s="170" t="s">
        <v>10</v>
      </c>
      <c r="V90" s="170" t="s">
        <v>11</v>
      </c>
      <c r="W90" s="170" t="s">
        <v>10</v>
      </c>
      <c r="X90" s="170" t="s">
        <v>10</v>
      </c>
      <c r="Y90" s="189" t="s">
        <v>11</v>
      </c>
      <c r="Z90" s="170" t="s">
        <v>11</v>
      </c>
      <c r="AA90" s="170" t="s">
        <v>11</v>
      </c>
      <c r="AB90" s="170"/>
      <c r="AC90" s="170" t="s">
        <v>10</v>
      </c>
      <c r="AD90" s="170" t="s">
        <v>11</v>
      </c>
      <c r="AE90" s="170" t="s">
        <v>10</v>
      </c>
      <c r="AF90" s="170" t="s">
        <v>11</v>
      </c>
      <c r="AG90" s="170"/>
      <c r="AH90" s="170" t="s">
        <v>11</v>
      </c>
      <c r="AI90" s="170"/>
      <c r="AJ90" s="170" t="s">
        <v>10</v>
      </c>
      <c r="AK90" s="170" t="s">
        <v>11</v>
      </c>
      <c r="AL90" s="189" t="s">
        <v>11</v>
      </c>
      <c r="AM90" s="63" t="s">
        <v>171</v>
      </c>
      <c r="AN90" s="63" t="s">
        <v>79</v>
      </c>
      <c r="AO90" s="4"/>
      <c r="AP90" s="131"/>
      <c r="AQ90" s="4"/>
      <c r="AR90" s="2"/>
      <c r="AS90" s="131"/>
      <c r="AT90" s="4"/>
      <c r="AU90" s="131"/>
    </row>
    <row r="91" spans="1:47" ht="15" customHeight="1">
      <c r="A91" s="63" t="s">
        <v>172</v>
      </c>
      <c r="B91" s="63" t="s">
        <v>79</v>
      </c>
      <c r="C91" s="129"/>
      <c r="D91" s="146">
        <v>20</v>
      </c>
      <c r="E91" s="225">
        <f t="shared" si="18"/>
        <v>18</v>
      </c>
      <c r="F91" s="225">
        <f t="shared" si="19"/>
        <v>18.857142857142858</v>
      </c>
      <c r="G91" s="217">
        <f t="shared" si="20"/>
        <v>19</v>
      </c>
      <c r="H91" s="130">
        <f t="shared" si="21"/>
        <v>20</v>
      </c>
      <c r="I91" s="4">
        <f t="shared" si="22"/>
        <v>11</v>
      </c>
      <c r="J91" s="4">
        <f t="shared" si="23"/>
        <v>9</v>
      </c>
      <c r="K91" s="130">
        <f t="shared" si="24"/>
        <v>2</v>
      </c>
      <c r="L91" s="179">
        <f t="shared" si="25"/>
        <v>55</v>
      </c>
      <c r="M91" s="150" t="s">
        <v>10</v>
      </c>
      <c r="N91" s="170" t="s">
        <v>11</v>
      </c>
      <c r="O91" s="170" t="s">
        <v>10</v>
      </c>
      <c r="P91" s="170"/>
      <c r="Q91" s="170" t="s">
        <v>10</v>
      </c>
      <c r="R91" s="170"/>
      <c r="S91" s="170" t="s">
        <v>11</v>
      </c>
      <c r="T91" s="170" t="s">
        <v>11</v>
      </c>
      <c r="U91" s="170" t="s">
        <v>10</v>
      </c>
      <c r="V91" s="170" t="s">
        <v>10</v>
      </c>
      <c r="W91" s="170" t="s">
        <v>11</v>
      </c>
      <c r="X91" s="170" t="s">
        <v>10</v>
      </c>
      <c r="Y91" s="189"/>
      <c r="Z91" s="170" t="s">
        <v>11</v>
      </c>
      <c r="AA91" s="170" t="s">
        <v>10</v>
      </c>
      <c r="AB91" s="170" t="s">
        <v>11</v>
      </c>
      <c r="AC91" s="170"/>
      <c r="AD91" s="170" t="s">
        <v>10</v>
      </c>
      <c r="AE91" s="170" t="s">
        <v>10</v>
      </c>
      <c r="AF91" s="170"/>
      <c r="AG91" s="170" t="s">
        <v>11</v>
      </c>
      <c r="AH91" s="170" t="s">
        <v>10</v>
      </c>
      <c r="AI91" s="170" t="s">
        <v>11</v>
      </c>
      <c r="AJ91" s="170" t="s">
        <v>10</v>
      </c>
      <c r="AK91" s="170"/>
      <c r="AL91" s="189" t="s">
        <v>11</v>
      </c>
      <c r="AM91" s="63" t="s">
        <v>172</v>
      </c>
      <c r="AN91" s="63" t="s">
        <v>79</v>
      </c>
      <c r="AO91" s="4"/>
      <c r="AP91" s="131"/>
      <c r="AQ91" s="4"/>
      <c r="AR91" s="2"/>
      <c r="AS91" s="131"/>
      <c r="AT91" s="4"/>
      <c r="AU91" s="131"/>
    </row>
    <row r="92" spans="1:47" ht="15" customHeight="1">
      <c r="A92" s="63" t="s">
        <v>173</v>
      </c>
      <c r="B92" s="63" t="s">
        <v>79</v>
      </c>
      <c r="C92" s="129">
        <v>21</v>
      </c>
      <c r="D92" s="146">
        <v>18</v>
      </c>
      <c r="E92" s="225">
        <f t="shared" si="18"/>
        <v>23</v>
      </c>
      <c r="F92" s="225">
        <f t="shared" si="19"/>
        <v>20.857142857142858</v>
      </c>
      <c r="G92" s="217">
        <f t="shared" si="20"/>
        <v>20.5</v>
      </c>
      <c r="H92" s="130">
        <f t="shared" si="21"/>
        <v>13</v>
      </c>
      <c r="I92" s="4">
        <f t="shared" si="22"/>
        <v>4</v>
      </c>
      <c r="J92" s="4">
        <f t="shared" si="23"/>
        <v>9</v>
      </c>
      <c r="K92" s="130">
        <f t="shared" si="24"/>
        <v>-5</v>
      </c>
      <c r="L92" s="179">
        <f t="shared" si="25"/>
        <v>30.769230769230766</v>
      </c>
      <c r="M92" s="150" t="s">
        <v>11</v>
      </c>
      <c r="N92" s="170" t="s">
        <v>11</v>
      </c>
      <c r="O92" s="170"/>
      <c r="P92" s="170" t="s">
        <v>10</v>
      </c>
      <c r="Q92" s="170"/>
      <c r="R92" s="170" t="s">
        <v>11</v>
      </c>
      <c r="S92" s="170"/>
      <c r="T92" s="170" t="s">
        <v>10</v>
      </c>
      <c r="U92" s="170" t="s">
        <v>10</v>
      </c>
      <c r="V92" s="170"/>
      <c r="W92" s="170"/>
      <c r="X92" s="170"/>
      <c r="Y92" s="189" t="s">
        <v>11</v>
      </c>
      <c r="Z92" s="170" t="s">
        <v>11</v>
      </c>
      <c r="AA92" s="170"/>
      <c r="AB92" s="170" t="s">
        <v>11</v>
      </c>
      <c r="AC92" s="170" t="s">
        <v>11</v>
      </c>
      <c r="AD92" s="170"/>
      <c r="AE92" s="170" t="s">
        <v>11</v>
      </c>
      <c r="AF92" s="170" t="s">
        <v>11</v>
      </c>
      <c r="AG92" s="170"/>
      <c r="AH92" s="170"/>
      <c r="AI92" s="170"/>
      <c r="AJ92" s="170"/>
      <c r="AK92" s="170" t="s">
        <v>10</v>
      </c>
      <c r="AL92" s="189"/>
      <c r="AM92" s="63" t="s">
        <v>173</v>
      </c>
      <c r="AN92" s="63" t="s">
        <v>79</v>
      </c>
      <c r="AO92" s="4"/>
      <c r="AP92" s="131"/>
      <c r="AQ92" s="4"/>
      <c r="AR92" s="2"/>
      <c r="AS92" s="131"/>
      <c r="AT92" s="4"/>
      <c r="AU92" s="131"/>
    </row>
    <row r="93" spans="1:47" ht="15" customHeight="1">
      <c r="A93" s="63" t="s">
        <v>174</v>
      </c>
      <c r="B93" s="63" t="s">
        <v>79</v>
      </c>
      <c r="C93" s="129">
        <v>18</v>
      </c>
      <c r="D93" s="146">
        <v>18</v>
      </c>
      <c r="E93" s="225">
        <f t="shared" si="18"/>
        <v>23</v>
      </c>
      <c r="F93" s="225">
        <f t="shared" si="19"/>
        <v>20.857142857142858</v>
      </c>
      <c r="G93" s="217">
        <f t="shared" si="20"/>
        <v>20.5</v>
      </c>
      <c r="H93" s="130">
        <f t="shared" si="21"/>
        <v>11</v>
      </c>
      <c r="I93" s="4">
        <f t="shared" si="22"/>
        <v>3</v>
      </c>
      <c r="J93" s="4">
        <f t="shared" si="23"/>
        <v>8</v>
      </c>
      <c r="K93" s="130">
        <f t="shared" si="24"/>
        <v>-5</v>
      </c>
      <c r="L93" s="179">
        <f t="shared" si="25"/>
        <v>27.272727272727273</v>
      </c>
      <c r="M93" s="150"/>
      <c r="N93" s="170"/>
      <c r="O93" s="170" t="s">
        <v>10</v>
      </c>
      <c r="P93" s="170"/>
      <c r="Q93" s="170"/>
      <c r="R93" s="170" t="s">
        <v>11</v>
      </c>
      <c r="S93" s="170" t="s">
        <v>11</v>
      </c>
      <c r="T93" s="170" t="s">
        <v>11</v>
      </c>
      <c r="U93" s="170" t="s">
        <v>11</v>
      </c>
      <c r="V93" s="170" t="s">
        <v>10</v>
      </c>
      <c r="W93" s="170"/>
      <c r="X93" s="170"/>
      <c r="Y93" s="189" t="s">
        <v>11</v>
      </c>
      <c r="Z93" s="170"/>
      <c r="AA93" s="170" t="s">
        <v>11</v>
      </c>
      <c r="AB93" s="170" t="s">
        <v>10</v>
      </c>
      <c r="AC93" s="170"/>
      <c r="AD93" s="170"/>
      <c r="AE93" s="170"/>
      <c r="AF93" s="170"/>
      <c r="AG93" s="170"/>
      <c r="AH93" s="170" t="s">
        <v>11</v>
      </c>
      <c r="AI93" s="170"/>
      <c r="AJ93" s="170" t="s">
        <v>11</v>
      </c>
      <c r="AK93" s="170"/>
      <c r="AL93" s="189"/>
      <c r="AM93" s="63" t="s">
        <v>174</v>
      </c>
      <c r="AN93" s="63" t="s">
        <v>79</v>
      </c>
      <c r="AO93" s="4"/>
      <c r="AP93" s="131"/>
      <c r="AQ93" s="4"/>
      <c r="AR93" s="2"/>
      <c r="AS93" s="131"/>
      <c r="AT93" s="4"/>
      <c r="AU93" s="131"/>
    </row>
    <row r="94" spans="1:47" ht="15" customHeight="1">
      <c r="A94" s="63" t="s">
        <v>156</v>
      </c>
      <c r="B94" s="63" t="s">
        <v>78</v>
      </c>
      <c r="C94" s="129">
        <v>14</v>
      </c>
      <c r="D94" s="146">
        <v>14</v>
      </c>
      <c r="E94" s="225">
        <f t="shared" si="18"/>
        <v>18</v>
      </c>
      <c r="F94" s="225">
        <f t="shared" si="19"/>
        <v>16.285714285714285</v>
      </c>
      <c r="G94" s="217">
        <f t="shared" si="20"/>
        <v>16</v>
      </c>
      <c r="H94" s="130">
        <f t="shared" si="21"/>
        <v>26</v>
      </c>
      <c r="I94" s="4">
        <f t="shared" si="22"/>
        <v>11</v>
      </c>
      <c r="J94" s="4">
        <f t="shared" si="23"/>
        <v>15</v>
      </c>
      <c r="K94" s="130">
        <f t="shared" si="24"/>
        <v>-4</v>
      </c>
      <c r="L94" s="179">
        <f t="shared" si="25"/>
        <v>42.30769230769231</v>
      </c>
      <c r="M94" s="150" t="s">
        <v>11</v>
      </c>
      <c r="N94" s="170" t="s">
        <v>11</v>
      </c>
      <c r="O94" s="170" t="s">
        <v>10</v>
      </c>
      <c r="P94" s="170" t="s">
        <v>11</v>
      </c>
      <c r="Q94" s="170" t="s">
        <v>10</v>
      </c>
      <c r="R94" s="170" t="s">
        <v>10</v>
      </c>
      <c r="S94" s="170" t="s">
        <v>11</v>
      </c>
      <c r="T94" s="170" t="s">
        <v>11</v>
      </c>
      <c r="U94" s="170" t="s">
        <v>11</v>
      </c>
      <c r="V94" s="170" t="s">
        <v>11</v>
      </c>
      <c r="W94" s="170" t="s">
        <v>11</v>
      </c>
      <c r="X94" s="170" t="s">
        <v>10</v>
      </c>
      <c r="Y94" s="189" t="s">
        <v>10</v>
      </c>
      <c r="Z94" s="170" t="s">
        <v>10</v>
      </c>
      <c r="AA94" s="170" t="s">
        <v>11</v>
      </c>
      <c r="AB94" s="170" t="s">
        <v>11</v>
      </c>
      <c r="AC94" s="170" t="s">
        <v>10</v>
      </c>
      <c r="AD94" s="170" t="s">
        <v>11</v>
      </c>
      <c r="AE94" s="170" t="s">
        <v>10</v>
      </c>
      <c r="AF94" s="170" t="s">
        <v>11</v>
      </c>
      <c r="AG94" s="170" t="s">
        <v>11</v>
      </c>
      <c r="AH94" s="170" t="s">
        <v>11</v>
      </c>
      <c r="AI94" s="170" t="s">
        <v>10</v>
      </c>
      <c r="AJ94" s="170" t="s">
        <v>10</v>
      </c>
      <c r="AK94" s="170" t="s">
        <v>11</v>
      </c>
      <c r="AL94" s="189" t="s">
        <v>10</v>
      </c>
      <c r="AM94" s="63" t="s">
        <v>156</v>
      </c>
      <c r="AN94" s="63" t="s">
        <v>78</v>
      </c>
      <c r="AO94" s="4"/>
      <c r="AP94" s="131"/>
      <c r="AQ94" s="4"/>
      <c r="AR94" s="2"/>
      <c r="AS94" s="131"/>
      <c r="AT94" s="4"/>
      <c r="AU94" s="131"/>
    </row>
    <row r="95" spans="1:47" ht="15" customHeight="1">
      <c r="A95" s="63" t="s">
        <v>157</v>
      </c>
      <c r="B95" s="63" t="s">
        <v>78</v>
      </c>
      <c r="C95" s="129">
        <v>17</v>
      </c>
      <c r="D95" s="146">
        <v>17</v>
      </c>
      <c r="E95" s="225">
        <f t="shared" si="18"/>
        <v>8</v>
      </c>
      <c r="F95" s="225">
        <f t="shared" si="19"/>
        <v>11.857142857142858</v>
      </c>
      <c r="G95" s="217">
        <f t="shared" si="20"/>
        <v>12.5</v>
      </c>
      <c r="H95" s="130">
        <f t="shared" si="21"/>
        <v>21</v>
      </c>
      <c r="I95" s="4">
        <f t="shared" si="22"/>
        <v>15</v>
      </c>
      <c r="J95" s="4">
        <f t="shared" si="23"/>
        <v>6</v>
      </c>
      <c r="K95" s="130">
        <f t="shared" si="24"/>
        <v>9</v>
      </c>
      <c r="L95" s="179">
        <f t="shared" si="25"/>
        <v>71.42857142857143</v>
      </c>
      <c r="M95" s="150" t="s">
        <v>10</v>
      </c>
      <c r="N95" s="170" t="s">
        <v>10</v>
      </c>
      <c r="O95" s="170" t="s">
        <v>10</v>
      </c>
      <c r="P95" s="170"/>
      <c r="Q95" s="170" t="s">
        <v>10</v>
      </c>
      <c r="R95" s="170"/>
      <c r="S95" s="170"/>
      <c r="T95" s="170" t="s">
        <v>11</v>
      </c>
      <c r="U95" s="170" t="s">
        <v>10</v>
      </c>
      <c r="V95" s="170" t="s">
        <v>11</v>
      </c>
      <c r="W95" s="170" t="s">
        <v>11</v>
      </c>
      <c r="X95" s="170" t="s">
        <v>10</v>
      </c>
      <c r="Y95" s="189" t="s">
        <v>10</v>
      </c>
      <c r="Z95" s="170" t="s">
        <v>10</v>
      </c>
      <c r="AA95" s="170" t="s">
        <v>10</v>
      </c>
      <c r="AB95" s="170" t="s">
        <v>10</v>
      </c>
      <c r="AC95" s="170" t="s">
        <v>11</v>
      </c>
      <c r="AD95" s="170"/>
      <c r="AE95" s="170"/>
      <c r="AF95" s="170" t="s">
        <v>10</v>
      </c>
      <c r="AG95" s="170" t="s">
        <v>11</v>
      </c>
      <c r="AH95" s="170" t="s">
        <v>10</v>
      </c>
      <c r="AI95" s="170" t="s">
        <v>11</v>
      </c>
      <c r="AJ95" s="170" t="s">
        <v>10</v>
      </c>
      <c r="AK95" s="170" t="s">
        <v>10</v>
      </c>
      <c r="AL95" s="189" t="s">
        <v>10</v>
      </c>
      <c r="AM95" s="63" t="s">
        <v>157</v>
      </c>
      <c r="AN95" s="63" t="s">
        <v>78</v>
      </c>
      <c r="AO95" s="4"/>
      <c r="AP95" s="131"/>
      <c r="AQ95" s="4"/>
      <c r="AR95" s="2"/>
      <c r="AS95" s="131"/>
      <c r="AT95" s="4"/>
      <c r="AU95" s="131"/>
    </row>
    <row r="96" spans="1:47" ht="15" customHeight="1">
      <c r="A96" s="63" t="s">
        <v>158</v>
      </c>
      <c r="B96" s="63" t="s">
        <v>78</v>
      </c>
      <c r="C96" s="129">
        <v>16</v>
      </c>
      <c r="D96" s="146">
        <v>16</v>
      </c>
      <c r="E96" s="225">
        <f t="shared" si="18"/>
        <v>3</v>
      </c>
      <c r="F96" s="225">
        <f t="shared" si="19"/>
        <v>8.571428571428571</v>
      </c>
      <c r="G96" s="217">
        <f t="shared" si="20"/>
        <v>9.5</v>
      </c>
      <c r="H96" s="130">
        <f t="shared" si="21"/>
        <v>23</v>
      </c>
      <c r="I96" s="4">
        <f t="shared" si="22"/>
        <v>18</v>
      </c>
      <c r="J96" s="4">
        <f t="shared" si="23"/>
        <v>5</v>
      </c>
      <c r="K96" s="130">
        <f t="shared" si="24"/>
        <v>13</v>
      </c>
      <c r="L96" s="179">
        <f t="shared" si="25"/>
        <v>78.26086956521739</v>
      </c>
      <c r="M96" s="150" t="s">
        <v>11</v>
      </c>
      <c r="N96" s="170"/>
      <c r="O96" s="170"/>
      <c r="P96" s="170" t="s">
        <v>10</v>
      </c>
      <c r="Q96" s="170" t="s">
        <v>10</v>
      </c>
      <c r="R96" s="170" t="s">
        <v>10</v>
      </c>
      <c r="S96" s="170" t="s">
        <v>10</v>
      </c>
      <c r="T96" s="170" t="s">
        <v>10</v>
      </c>
      <c r="U96" s="170" t="s">
        <v>11</v>
      </c>
      <c r="V96" s="170" t="s">
        <v>11</v>
      </c>
      <c r="W96" s="170" t="s">
        <v>10</v>
      </c>
      <c r="X96" s="170" t="s">
        <v>10</v>
      </c>
      <c r="Y96" s="189" t="s">
        <v>10</v>
      </c>
      <c r="Z96" s="170" t="s">
        <v>10</v>
      </c>
      <c r="AA96" s="170" t="s">
        <v>11</v>
      </c>
      <c r="AB96" s="170"/>
      <c r="AC96" s="170" t="s">
        <v>10</v>
      </c>
      <c r="AD96" s="170" t="s">
        <v>10</v>
      </c>
      <c r="AE96" s="170" t="s">
        <v>11</v>
      </c>
      <c r="AF96" s="170" t="s">
        <v>10</v>
      </c>
      <c r="AG96" s="170" t="s">
        <v>10</v>
      </c>
      <c r="AH96" s="170" t="s">
        <v>10</v>
      </c>
      <c r="AI96" s="170" t="s">
        <v>10</v>
      </c>
      <c r="AJ96" s="170" t="s">
        <v>10</v>
      </c>
      <c r="AK96" s="170" t="s">
        <v>10</v>
      </c>
      <c r="AL96" s="189" t="s">
        <v>10</v>
      </c>
      <c r="AM96" s="63" t="s">
        <v>158</v>
      </c>
      <c r="AN96" s="63" t="s">
        <v>78</v>
      </c>
      <c r="AO96" s="4"/>
      <c r="AP96" s="131"/>
      <c r="AQ96" s="4"/>
      <c r="AR96" s="2"/>
      <c r="AS96" s="131"/>
      <c r="AT96" s="4"/>
      <c r="AU96" s="131"/>
    </row>
    <row r="97" spans="1:47" s="138" customFormat="1" ht="15" customHeight="1" thickBot="1">
      <c r="A97" s="132" t="s">
        <v>159</v>
      </c>
      <c r="B97" s="132" t="s">
        <v>78</v>
      </c>
      <c r="C97" s="133">
        <v>19</v>
      </c>
      <c r="D97" s="147">
        <v>15</v>
      </c>
      <c r="E97" s="225">
        <f t="shared" si="18"/>
        <v>17</v>
      </c>
      <c r="F97" s="225">
        <f t="shared" si="19"/>
        <v>16.142857142857142</v>
      </c>
      <c r="G97" s="217">
        <f t="shared" si="20"/>
        <v>16</v>
      </c>
      <c r="H97" s="136">
        <f t="shared" si="21"/>
        <v>18</v>
      </c>
      <c r="I97" s="137">
        <f t="shared" si="22"/>
        <v>8</v>
      </c>
      <c r="J97" s="137">
        <f t="shared" si="23"/>
        <v>10</v>
      </c>
      <c r="K97" s="130">
        <f t="shared" si="24"/>
        <v>-2</v>
      </c>
      <c r="L97" s="180">
        <f t="shared" si="25"/>
        <v>44.44444444444444</v>
      </c>
      <c r="M97" s="151" t="s">
        <v>11</v>
      </c>
      <c r="N97" s="171" t="s">
        <v>11</v>
      </c>
      <c r="O97" s="171" t="s">
        <v>11</v>
      </c>
      <c r="P97" s="171" t="s">
        <v>11</v>
      </c>
      <c r="Q97" s="171"/>
      <c r="R97" s="171" t="s">
        <v>11</v>
      </c>
      <c r="S97" s="171" t="s">
        <v>11</v>
      </c>
      <c r="T97" s="171"/>
      <c r="U97" s="171" t="s">
        <v>10</v>
      </c>
      <c r="V97" s="171"/>
      <c r="W97" s="171" t="s">
        <v>10</v>
      </c>
      <c r="X97" s="171"/>
      <c r="Y97" s="190" t="s">
        <v>11</v>
      </c>
      <c r="Z97" s="171"/>
      <c r="AA97" s="171" t="s">
        <v>10</v>
      </c>
      <c r="AB97" s="171"/>
      <c r="AC97" s="171"/>
      <c r="AD97" s="171" t="s">
        <v>11</v>
      </c>
      <c r="AE97" s="171" t="s">
        <v>11</v>
      </c>
      <c r="AF97" s="171" t="s">
        <v>10</v>
      </c>
      <c r="AG97" s="171" t="s">
        <v>10</v>
      </c>
      <c r="AH97" s="171" t="s">
        <v>10</v>
      </c>
      <c r="AI97" s="171" t="s">
        <v>11</v>
      </c>
      <c r="AJ97" s="171"/>
      <c r="AK97" s="171" t="s">
        <v>10</v>
      </c>
      <c r="AL97" s="190" t="s">
        <v>10</v>
      </c>
      <c r="AM97" s="132" t="s">
        <v>159</v>
      </c>
      <c r="AN97" s="132" t="s">
        <v>78</v>
      </c>
      <c r="AO97" s="137"/>
      <c r="AP97" s="140"/>
      <c r="AQ97" s="137"/>
      <c r="AR97" s="139"/>
      <c r="AS97" s="140"/>
      <c r="AT97" s="137"/>
      <c r="AU97" s="140"/>
    </row>
    <row r="98" spans="1:47" ht="15" customHeight="1">
      <c r="A98" s="63" t="s">
        <v>160</v>
      </c>
      <c r="B98" s="63" t="s">
        <v>78</v>
      </c>
      <c r="C98" s="129">
        <v>19</v>
      </c>
      <c r="D98" s="146">
        <v>19</v>
      </c>
      <c r="E98" s="225">
        <f t="shared" si="18"/>
        <v>14</v>
      </c>
      <c r="F98" s="225">
        <f t="shared" si="19"/>
        <v>16.142857142857142</v>
      </c>
      <c r="G98" s="217">
        <f t="shared" si="20"/>
        <v>16.5</v>
      </c>
      <c r="H98" s="130">
        <f t="shared" si="21"/>
        <v>23</v>
      </c>
      <c r="I98" s="4">
        <f t="shared" si="22"/>
        <v>14</v>
      </c>
      <c r="J98" s="4">
        <f t="shared" si="23"/>
        <v>9</v>
      </c>
      <c r="K98" s="130">
        <f t="shared" si="24"/>
        <v>5</v>
      </c>
      <c r="L98" s="179">
        <f t="shared" si="25"/>
        <v>60.869565217391305</v>
      </c>
      <c r="M98" s="150"/>
      <c r="N98" s="170" t="s">
        <v>11</v>
      </c>
      <c r="O98" s="170" t="s">
        <v>10</v>
      </c>
      <c r="P98" s="170" t="s">
        <v>10</v>
      </c>
      <c r="Q98" s="170" t="s">
        <v>11</v>
      </c>
      <c r="R98" s="170" t="s">
        <v>11</v>
      </c>
      <c r="S98" s="170" t="s">
        <v>11</v>
      </c>
      <c r="T98" s="170" t="s">
        <v>10</v>
      </c>
      <c r="U98" s="170"/>
      <c r="V98" s="170" t="s">
        <v>11</v>
      </c>
      <c r="W98" s="170"/>
      <c r="X98" s="170" t="s">
        <v>10</v>
      </c>
      <c r="Y98" s="189" t="s">
        <v>10</v>
      </c>
      <c r="Z98" s="170" t="s">
        <v>10</v>
      </c>
      <c r="AA98" s="170" t="s">
        <v>10</v>
      </c>
      <c r="AB98" s="170" t="s">
        <v>10</v>
      </c>
      <c r="AC98" s="170" t="s">
        <v>10</v>
      </c>
      <c r="AD98" s="170" t="s">
        <v>11</v>
      </c>
      <c r="AE98" s="170" t="s">
        <v>11</v>
      </c>
      <c r="AF98" s="170" t="s">
        <v>11</v>
      </c>
      <c r="AG98" s="170" t="s">
        <v>10</v>
      </c>
      <c r="AH98" s="170" t="s">
        <v>10</v>
      </c>
      <c r="AI98" s="170" t="s">
        <v>10</v>
      </c>
      <c r="AJ98" s="170" t="s">
        <v>10</v>
      </c>
      <c r="AK98" s="170" t="s">
        <v>11</v>
      </c>
      <c r="AL98" s="189" t="s">
        <v>10</v>
      </c>
      <c r="AM98" s="63" t="s">
        <v>160</v>
      </c>
      <c r="AN98" s="63" t="s">
        <v>78</v>
      </c>
      <c r="AO98" s="4"/>
      <c r="AP98" s="131"/>
      <c r="AQ98" s="4"/>
      <c r="AR98" s="2"/>
      <c r="AS98" s="131"/>
      <c r="AT98" s="4"/>
      <c r="AU98" s="131"/>
    </row>
    <row r="99" spans="1:47" ht="15" customHeight="1">
      <c r="A99" s="63" t="s">
        <v>161</v>
      </c>
      <c r="B99" s="63" t="s">
        <v>78</v>
      </c>
      <c r="C99" s="129">
        <v>12</v>
      </c>
      <c r="D99" s="146">
        <v>8</v>
      </c>
      <c r="E99" s="225">
        <f t="shared" si="18"/>
        <v>5</v>
      </c>
      <c r="F99" s="225">
        <f t="shared" si="19"/>
        <v>6.285714285714286</v>
      </c>
      <c r="G99" s="217">
        <f t="shared" si="20"/>
        <v>6.5</v>
      </c>
      <c r="H99" s="130">
        <f t="shared" si="21"/>
        <v>15</v>
      </c>
      <c r="I99" s="4">
        <f t="shared" si="22"/>
        <v>9</v>
      </c>
      <c r="J99" s="4">
        <f t="shared" si="23"/>
        <v>6</v>
      </c>
      <c r="K99" s="130">
        <f t="shared" si="24"/>
        <v>3</v>
      </c>
      <c r="L99" s="179">
        <f t="shared" si="25"/>
        <v>60</v>
      </c>
      <c r="M99" s="150" t="s">
        <v>10</v>
      </c>
      <c r="N99" s="170" t="s">
        <v>11</v>
      </c>
      <c r="O99" s="170" t="s">
        <v>10</v>
      </c>
      <c r="P99" s="170" t="s">
        <v>11</v>
      </c>
      <c r="Q99" s="170" t="s">
        <v>11</v>
      </c>
      <c r="R99" s="170"/>
      <c r="S99" s="170" t="s">
        <v>10</v>
      </c>
      <c r="T99" s="170" t="s">
        <v>10</v>
      </c>
      <c r="U99" s="170" t="s">
        <v>10</v>
      </c>
      <c r="V99" s="170" t="s">
        <v>10</v>
      </c>
      <c r="W99" s="170" t="s">
        <v>11</v>
      </c>
      <c r="X99" s="170" t="s">
        <v>11</v>
      </c>
      <c r="Y99" s="189"/>
      <c r="Z99" s="170" t="s">
        <v>10</v>
      </c>
      <c r="AA99" s="170"/>
      <c r="AB99" s="170"/>
      <c r="AC99" s="170" t="s">
        <v>11</v>
      </c>
      <c r="AD99" s="170" t="s">
        <v>10</v>
      </c>
      <c r="AE99" s="170"/>
      <c r="AF99" s="170"/>
      <c r="AG99" s="170"/>
      <c r="AH99" s="170"/>
      <c r="AI99" s="170"/>
      <c r="AJ99" s="170" t="s">
        <v>10</v>
      </c>
      <c r="AK99" s="170"/>
      <c r="AL99" s="189"/>
      <c r="AM99" s="63" t="s">
        <v>161</v>
      </c>
      <c r="AN99" s="63" t="s">
        <v>78</v>
      </c>
      <c r="AO99" s="4"/>
      <c r="AP99" s="131"/>
      <c r="AQ99" s="4"/>
      <c r="AR99" s="2"/>
      <c r="AS99" s="131"/>
      <c r="AT99" s="4"/>
      <c r="AU99" s="131"/>
    </row>
    <row r="100" spans="1:47" ht="15" customHeight="1">
      <c r="A100" s="63" t="s">
        <v>162</v>
      </c>
      <c r="B100" s="63" t="s">
        <v>78</v>
      </c>
      <c r="C100" s="129">
        <v>15</v>
      </c>
      <c r="D100" s="146">
        <v>15</v>
      </c>
      <c r="E100" s="225">
        <f t="shared" si="18"/>
        <v>15</v>
      </c>
      <c r="F100" s="225">
        <f t="shared" si="19"/>
        <v>15</v>
      </c>
      <c r="G100" s="217">
        <f t="shared" si="20"/>
        <v>15</v>
      </c>
      <c r="H100" s="130">
        <f t="shared" si="21"/>
        <v>0</v>
      </c>
      <c r="I100" s="4">
        <f t="shared" si="22"/>
        <v>0</v>
      </c>
      <c r="J100" s="4">
        <f t="shared" si="23"/>
        <v>0</v>
      </c>
      <c r="K100" s="130">
        <f t="shared" si="24"/>
        <v>0</v>
      </c>
      <c r="M100" s="15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89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89"/>
      <c r="AM100" s="63" t="s">
        <v>162</v>
      </c>
      <c r="AN100" s="63" t="s">
        <v>78</v>
      </c>
      <c r="AO100" s="4"/>
      <c r="AP100" s="131"/>
      <c r="AQ100" s="4"/>
      <c r="AR100" s="2"/>
      <c r="AS100" s="131"/>
      <c r="AT100" s="4"/>
      <c r="AU100" s="131"/>
    </row>
    <row r="101" spans="1:47" ht="15" customHeight="1">
      <c r="A101" s="63" t="s">
        <v>149</v>
      </c>
      <c r="B101" s="63" t="s">
        <v>4</v>
      </c>
      <c r="C101" s="129">
        <v>9</v>
      </c>
      <c r="D101" s="146">
        <v>7</v>
      </c>
      <c r="E101" s="225">
        <f t="shared" si="18"/>
        <v>1</v>
      </c>
      <c r="F101" s="225">
        <f t="shared" si="19"/>
        <v>3.5714285714285716</v>
      </c>
      <c r="G101" s="217">
        <f t="shared" si="20"/>
        <v>4</v>
      </c>
      <c r="H101" s="130">
        <f t="shared" si="21"/>
        <v>26</v>
      </c>
      <c r="I101" s="4">
        <f t="shared" si="22"/>
        <v>16</v>
      </c>
      <c r="J101" s="4">
        <f t="shared" si="23"/>
        <v>10</v>
      </c>
      <c r="K101" s="130">
        <f t="shared" si="24"/>
        <v>6</v>
      </c>
      <c r="L101" s="179">
        <f>SUM(I101/H101%)</f>
        <v>61.53846153846153</v>
      </c>
      <c r="M101" s="150" t="s">
        <v>10</v>
      </c>
      <c r="N101" s="170" t="s">
        <v>10</v>
      </c>
      <c r="O101" s="170" t="s">
        <v>10</v>
      </c>
      <c r="P101" s="170" t="s">
        <v>10</v>
      </c>
      <c r="Q101" s="170" t="s">
        <v>10</v>
      </c>
      <c r="R101" s="170" t="s">
        <v>10</v>
      </c>
      <c r="S101" s="170" t="s">
        <v>11</v>
      </c>
      <c r="T101" s="170" t="s">
        <v>10</v>
      </c>
      <c r="U101" s="170" t="s">
        <v>11</v>
      </c>
      <c r="V101" s="170" t="s">
        <v>11</v>
      </c>
      <c r="W101" s="170" t="s">
        <v>10</v>
      </c>
      <c r="X101" s="170" t="s">
        <v>10</v>
      </c>
      <c r="Y101" s="189" t="s">
        <v>11</v>
      </c>
      <c r="Z101" s="170" t="s">
        <v>10</v>
      </c>
      <c r="AA101" s="170" t="s">
        <v>10</v>
      </c>
      <c r="AB101" s="170" t="s">
        <v>11</v>
      </c>
      <c r="AC101" s="170" t="s">
        <v>11</v>
      </c>
      <c r="AD101" s="170" t="s">
        <v>11</v>
      </c>
      <c r="AE101" s="170" t="s">
        <v>11</v>
      </c>
      <c r="AF101" s="170" t="s">
        <v>11</v>
      </c>
      <c r="AG101" s="170" t="s">
        <v>11</v>
      </c>
      <c r="AH101" s="170" t="s">
        <v>10</v>
      </c>
      <c r="AI101" s="170" t="s">
        <v>10</v>
      </c>
      <c r="AJ101" s="170" t="s">
        <v>10</v>
      </c>
      <c r="AK101" s="170" t="s">
        <v>10</v>
      </c>
      <c r="AL101" s="189" t="s">
        <v>10</v>
      </c>
      <c r="AM101" s="63" t="s">
        <v>149</v>
      </c>
      <c r="AN101" s="63" t="s">
        <v>4</v>
      </c>
      <c r="AO101" s="4"/>
      <c r="AP101" s="131"/>
      <c r="AQ101" s="4"/>
      <c r="AR101" s="2"/>
      <c r="AS101" s="131"/>
      <c r="AT101" s="4"/>
      <c r="AU101" s="131"/>
    </row>
    <row r="102" spans="1:47" ht="15" customHeight="1">
      <c r="A102" s="63" t="s">
        <v>150</v>
      </c>
      <c r="B102" s="63" t="s">
        <v>4</v>
      </c>
      <c r="C102" s="129">
        <v>8</v>
      </c>
      <c r="D102" s="146">
        <v>10</v>
      </c>
      <c r="E102" s="225">
        <f t="shared" si="18"/>
        <v>9</v>
      </c>
      <c r="F102" s="225">
        <f t="shared" si="19"/>
        <v>9.428571428571429</v>
      </c>
      <c r="G102" s="217">
        <f t="shared" si="20"/>
        <v>9.5</v>
      </c>
      <c r="H102" s="130">
        <f t="shared" si="21"/>
        <v>25</v>
      </c>
      <c r="I102" s="4">
        <f t="shared" si="22"/>
        <v>13</v>
      </c>
      <c r="J102" s="4">
        <f t="shared" si="23"/>
        <v>12</v>
      </c>
      <c r="K102" s="130">
        <f t="shared" si="24"/>
        <v>1</v>
      </c>
      <c r="L102" s="179">
        <f>SUM(I102/H102%)</f>
        <v>52</v>
      </c>
      <c r="M102" s="150" t="s">
        <v>11</v>
      </c>
      <c r="N102" s="170" t="s">
        <v>10</v>
      </c>
      <c r="O102" s="170" t="s">
        <v>11</v>
      </c>
      <c r="P102" s="170" t="s">
        <v>11</v>
      </c>
      <c r="Q102" s="170" t="s">
        <v>11</v>
      </c>
      <c r="R102" s="170" t="s">
        <v>10</v>
      </c>
      <c r="S102" s="170" t="s">
        <v>10</v>
      </c>
      <c r="T102" s="170" t="s">
        <v>10</v>
      </c>
      <c r="U102" s="170" t="s">
        <v>11</v>
      </c>
      <c r="V102" s="170" t="s">
        <v>11</v>
      </c>
      <c r="W102" s="170" t="s">
        <v>10</v>
      </c>
      <c r="X102" s="170" t="s">
        <v>10</v>
      </c>
      <c r="Y102" s="189" t="s">
        <v>10</v>
      </c>
      <c r="Z102" s="170" t="s">
        <v>11</v>
      </c>
      <c r="AA102" s="170" t="s">
        <v>11</v>
      </c>
      <c r="AB102" s="170"/>
      <c r="AC102" s="170" t="s">
        <v>11</v>
      </c>
      <c r="AD102" s="170" t="s">
        <v>10</v>
      </c>
      <c r="AE102" s="170" t="s">
        <v>10</v>
      </c>
      <c r="AF102" s="170" t="s">
        <v>10</v>
      </c>
      <c r="AG102" s="170" t="s">
        <v>10</v>
      </c>
      <c r="AH102" s="170" t="s">
        <v>10</v>
      </c>
      <c r="AI102" s="170" t="s">
        <v>11</v>
      </c>
      <c r="AJ102" s="170" t="s">
        <v>10</v>
      </c>
      <c r="AK102" s="170" t="s">
        <v>11</v>
      </c>
      <c r="AL102" s="189" t="s">
        <v>11</v>
      </c>
      <c r="AM102" s="63" t="s">
        <v>150</v>
      </c>
      <c r="AN102" s="63" t="s">
        <v>4</v>
      </c>
      <c r="AO102" s="4"/>
      <c r="AP102" s="131"/>
      <c r="AQ102" s="4"/>
      <c r="AR102" s="2"/>
      <c r="AS102" s="131"/>
      <c r="AT102" s="4"/>
      <c r="AU102" s="131"/>
    </row>
    <row r="103" spans="1:47" s="138" customFormat="1" ht="15" customHeight="1" thickBot="1">
      <c r="A103" s="132" t="s">
        <v>151</v>
      </c>
      <c r="B103" s="132" t="s">
        <v>4</v>
      </c>
      <c r="C103" s="133">
        <v>9</v>
      </c>
      <c r="D103" s="147">
        <v>8</v>
      </c>
      <c r="E103" s="225">
        <f t="shared" si="18"/>
        <v>8</v>
      </c>
      <c r="F103" s="225">
        <f t="shared" si="19"/>
        <v>8</v>
      </c>
      <c r="G103" s="217">
        <f t="shared" si="20"/>
        <v>8</v>
      </c>
      <c r="H103" s="136">
        <f t="shared" si="21"/>
        <v>0</v>
      </c>
      <c r="I103" s="137">
        <f t="shared" si="22"/>
        <v>0</v>
      </c>
      <c r="J103" s="137">
        <f t="shared" si="23"/>
        <v>0</v>
      </c>
      <c r="K103" s="130">
        <f t="shared" si="24"/>
        <v>0</v>
      </c>
      <c r="L103" s="180"/>
      <c r="M103" s="15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90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90"/>
      <c r="AM103" s="132" t="s">
        <v>151</v>
      </c>
      <c r="AN103" s="132" t="s">
        <v>4</v>
      </c>
      <c r="AO103" s="137"/>
      <c r="AP103" s="140"/>
      <c r="AQ103" s="137"/>
      <c r="AR103" s="139"/>
      <c r="AS103" s="140"/>
      <c r="AT103" s="137"/>
      <c r="AU103" s="140"/>
    </row>
    <row r="104" spans="1:47" ht="15" customHeight="1">
      <c r="A104" s="63" t="s">
        <v>152</v>
      </c>
      <c r="B104" s="63" t="s">
        <v>4</v>
      </c>
      <c r="C104" s="129">
        <v>20</v>
      </c>
      <c r="D104" s="146">
        <v>24</v>
      </c>
      <c r="E104" s="225">
        <f t="shared" si="18"/>
        <v>33</v>
      </c>
      <c r="F104" s="225">
        <f t="shared" si="19"/>
        <v>29.142857142857142</v>
      </c>
      <c r="G104" s="217">
        <f t="shared" si="20"/>
        <v>28.5</v>
      </c>
      <c r="H104" s="130">
        <f t="shared" si="21"/>
        <v>11</v>
      </c>
      <c r="I104" s="4">
        <f t="shared" si="22"/>
        <v>1</v>
      </c>
      <c r="J104" s="4">
        <f t="shared" si="23"/>
        <v>10</v>
      </c>
      <c r="K104" s="130">
        <f t="shared" si="24"/>
        <v>-9</v>
      </c>
      <c r="L104" s="179">
        <f>SUM(I104/H104%)</f>
        <v>9.090909090909092</v>
      </c>
      <c r="M104" s="15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89"/>
      <c r="Z104" s="170" t="s">
        <v>11</v>
      </c>
      <c r="AA104" s="170" t="s">
        <v>11</v>
      </c>
      <c r="AB104" s="170" t="s">
        <v>11</v>
      </c>
      <c r="AC104" s="170"/>
      <c r="AD104" s="170" t="s">
        <v>11</v>
      </c>
      <c r="AE104" s="170" t="s">
        <v>11</v>
      </c>
      <c r="AF104" s="170" t="s">
        <v>11</v>
      </c>
      <c r="AG104" s="170" t="s">
        <v>11</v>
      </c>
      <c r="AH104" s="170" t="s">
        <v>10</v>
      </c>
      <c r="AI104" s="170" t="s">
        <v>11</v>
      </c>
      <c r="AJ104" s="170" t="s">
        <v>11</v>
      </c>
      <c r="AK104" s="170" t="s">
        <v>11</v>
      </c>
      <c r="AL104" s="189"/>
      <c r="AM104" s="63" t="s">
        <v>152</v>
      </c>
      <c r="AN104" s="63" t="s">
        <v>4</v>
      </c>
      <c r="AO104" s="4"/>
      <c r="AP104" s="131"/>
      <c r="AQ104" s="4"/>
      <c r="AR104" s="2"/>
      <c r="AS104" s="131"/>
      <c r="AT104" s="4"/>
      <c r="AU104" s="131"/>
    </row>
    <row r="105" spans="1:47" ht="15" customHeight="1">
      <c r="A105" s="63" t="s">
        <v>153</v>
      </c>
      <c r="B105" s="63" t="s">
        <v>4</v>
      </c>
      <c r="C105" s="129">
        <v>14</v>
      </c>
      <c r="D105" s="146">
        <v>12</v>
      </c>
      <c r="E105" s="225">
        <f t="shared" si="18"/>
        <v>12</v>
      </c>
      <c r="F105" s="225">
        <f t="shared" si="19"/>
        <v>12</v>
      </c>
      <c r="G105" s="217">
        <f t="shared" si="20"/>
        <v>12</v>
      </c>
      <c r="H105" s="130">
        <f t="shared" si="21"/>
        <v>0</v>
      </c>
      <c r="I105" s="4">
        <f t="shared" si="22"/>
        <v>0</v>
      </c>
      <c r="J105" s="4">
        <f t="shared" si="23"/>
        <v>0</v>
      </c>
      <c r="K105" s="130">
        <f t="shared" si="24"/>
        <v>0</v>
      </c>
      <c r="M105" s="15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89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89"/>
      <c r="AM105" s="63" t="s">
        <v>153</v>
      </c>
      <c r="AN105" s="63" t="s">
        <v>4</v>
      </c>
      <c r="AO105" s="4"/>
      <c r="AP105" s="131"/>
      <c r="AQ105" s="4"/>
      <c r="AR105" s="2"/>
      <c r="AS105" s="131"/>
      <c r="AT105" s="4"/>
      <c r="AU105" s="131"/>
    </row>
    <row r="106" spans="1:47" ht="15" customHeight="1">
      <c r="A106" s="135" t="s">
        <v>239</v>
      </c>
      <c r="B106" s="63" t="s">
        <v>4</v>
      </c>
      <c r="C106" s="129"/>
      <c r="D106" s="146">
        <v>20</v>
      </c>
      <c r="E106" s="225">
        <f t="shared" si="18"/>
        <v>28</v>
      </c>
      <c r="F106" s="225">
        <f t="shared" si="19"/>
        <v>24.57142857142857</v>
      </c>
      <c r="G106" s="217">
        <f t="shared" si="20"/>
        <v>24</v>
      </c>
      <c r="H106" s="130">
        <f t="shared" si="21"/>
        <v>12</v>
      </c>
      <c r="I106" s="4">
        <f t="shared" si="22"/>
        <v>2</v>
      </c>
      <c r="J106" s="4">
        <f t="shared" si="23"/>
        <v>10</v>
      </c>
      <c r="K106" s="130">
        <f t="shared" si="24"/>
        <v>-8</v>
      </c>
      <c r="L106" s="179">
        <f>SUM(I106/H106%)</f>
        <v>16.666666666666668</v>
      </c>
      <c r="M106" s="150"/>
      <c r="N106" s="170" t="s">
        <v>11</v>
      </c>
      <c r="O106" s="170" t="s">
        <v>11</v>
      </c>
      <c r="P106" s="170" t="s">
        <v>11</v>
      </c>
      <c r="Q106" s="170"/>
      <c r="R106" s="170"/>
      <c r="S106" s="170" t="s">
        <v>11</v>
      </c>
      <c r="T106" s="170" t="s">
        <v>11</v>
      </c>
      <c r="U106" s="170"/>
      <c r="V106" s="170" t="s">
        <v>11</v>
      </c>
      <c r="W106" s="170" t="s">
        <v>10</v>
      </c>
      <c r="X106" s="170" t="s">
        <v>11</v>
      </c>
      <c r="Y106" s="189" t="s">
        <v>11</v>
      </c>
      <c r="Z106" s="170"/>
      <c r="AA106" s="170"/>
      <c r="AB106" s="170"/>
      <c r="AC106" s="170" t="s">
        <v>11</v>
      </c>
      <c r="AD106" s="170"/>
      <c r="AE106" s="170"/>
      <c r="AF106" s="170"/>
      <c r="AG106" s="170"/>
      <c r="AH106" s="170"/>
      <c r="AI106" s="170"/>
      <c r="AJ106" s="170" t="s">
        <v>10</v>
      </c>
      <c r="AK106" s="170"/>
      <c r="AL106" s="189" t="s">
        <v>11</v>
      </c>
      <c r="AM106" s="135" t="s">
        <v>239</v>
      </c>
      <c r="AN106" s="63" t="s">
        <v>4</v>
      </c>
      <c r="AO106" s="4"/>
      <c r="AP106" s="131"/>
      <c r="AQ106" s="4"/>
      <c r="AR106" s="2"/>
      <c r="AS106" s="131"/>
      <c r="AT106" s="4"/>
      <c r="AU106" s="131"/>
    </row>
    <row r="107" spans="1:47" ht="15" customHeight="1">
      <c r="A107" s="63" t="s">
        <v>154</v>
      </c>
      <c r="B107" s="63" t="s">
        <v>4</v>
      </c>
      <c r="C107" s="129">
        <v>9</v>
      </c>
      <c r="D107" s="146">
        <v>11</v>
      </c>
      <c r="E107" s="225">
        <f t="shared" si="18"/>
        <v>8</v>
      </c>
      <c r="F107" s="225">
        <f t="shared" si="19"/>
        <v>9.285714285714286</v>
      </c>
      <c r="G107" s="217">
        <f t="shared" si="20"/>
        <v>9.5</v>
      </c>
      <c r="H107" s="130">
        <f t="shared" si="21"/>
        <v>25</v>
      </c>
      <c r="I107" s="4">
        <f t="shared" si="22"/>
        <v>14</v>
      </c>
      <c r="J107" s="4">
        <f t="shared" si="23"/>
        <v>11</v>
      </c>
      <c r="K107" s="130">
        <f t="shared" si="24"/>
        <v>3</v>
      </c>
      <c r="L107" s="179">
        <f>SUM(I107/H107%)</f>
        <v>56</v>
      </c>
      <c r="M107" s="150" t="s">
        <v>10</v>
      </c>
      <c r="N107" s="170" t="s">
        <v>10</v>
      </c>
      <c r="O107" s="170" t="s">
        <v>10</v>
      </c>
      <c r="P107" s="170" t="s">
        <v>11</v>
      </c>
      <c r="Q107" s="170" t="s">
        <v>11</v>
      </c>
      <c r="R107" s="170" t="s">
        <v>11</v>
      </c>
      <c r="S107" s="170" t="s">
        <v>11</v>
      </c>
      <c r="T107" s="170" t="s">
        <v>11</v>
      </c>
      <c r="U107" s="170" t="s">
        <v>10</v>
      </c>
      <c r="V107" s="170" t="s">
        <v>11</v>
      </c>
      <c r="W107" s="170" t="s">
        <v>10</v>
      </c>
      <c r="X107" s="170" t="s">
        <v>10</v>
      </c>
      <c r="Y107" s="189" t="s">
        <v>10</v>
      </c>
      <c r="Z107" s="170" t="s">
        <v>10</v>
      </c>
      <c r="AA107" s="170" t="s">
        <v>10</v>
      </c>
      <c r="AB107" s="170" t="s">
        <v>10</v>
      </c>
      <c r="AC107" s="170" t="s">
        <v>10</v>
      </c>
      <c r="AD107" s="170" t="s">
        <v>10</v>
      </c>
      <c r="AE107" s="170" t="s">
        <v>10</v>
      </c>
      <c r="AF107" s="170" t="s">
        <v>11</v>
      </c>
      <c r="AG107" s="170" t="s">
        <v>11</v>
      </c>
      <c r="AH107" s="170" t="s">
        <v>11</v>
      </c>
      <c r="AI107" s="170" t="s">
        <v>11</v>
      </c>
      <c r="AJ107" s="170"/>
      <c r="AK107" s="170" t="s">
        <v>11</v>
      </c>
      <c r="AL107" s="189" t="s">
        <v>10</v>
      </c>
      <c r="AM107" s="63" t="s">
        <v>154</v>
      </c>
      <c r="AN107" s="63" t="s">
        <v>4</v>
      </c>
      <c r="AO107" s="4"/>
      <c r="AP107" s="131"/>
      <c r="AQ107" s="4"/>
      <c r="AR107" s="2"/>
      <c r="AS107" s="131"/>
      <c r="AT107" s="4"/>
      <c r="AU107" s="131"/>
    </row>
    <row r="108" spans="1:47" ht="15" customHeight="1">
      <c r="A108" s="63" t="s">
        <v>155</v>
      </c>
      <c r="B108" s="63" t="s">
        <v>4</v>
      </c>
      <c r="C108" s="129">
        <v>10</v>
      </c>
      <c r="D108" s="146">
        <v>11</v>
      </c>
      <c r="E108" s="225">
        <f t="shared" si="18"/>
        <v>7</v>
      </c>
      <c r="F108" s="225">
        <f t="shared" si="19"/>
        <v>8.714285714285715</v>
      </c>
      <c r="G108" s="217">
        <f t="shared" si="20"/>
        <v>9</v>
      </c>
      <c r="H108" s="130">
        <f t="shared" si="21"/>
        <v>26</v>
      </c>
      <c r="I108" s="4">
        <f t="shared" si="22"/>
        <v>15</v>
      </c>
      <c r="J108" s="4">
        <f t="shared" si="23"/>
        <v>11</v>
      </c>
      <c r="K108" s="130">
        <f t="shared" si="24"/>
        <v>4</v>
      </c>
      <c r="L108" s="179">
        <f>SUM(I108/H108%)</f>
        <v>57.69230769230769</v>
      </c>
      <c r="M108" s="150" t="s">
        <v>10</v>
      </c>
      <c r="N108" s="170" t="s">
        <v>10</v>
      </c>
      <c r="O108" s="170" t="s">
        <v>10</v>
      </c>
      <c r="P108" s="170" t="s">
        <v>10</v>
      </c>
      <c r="Q108" s="170" t="s">
        <v>10</v>
      </c>
      <c r="R108" s="170" t="s">
        <v>11</v>
      </c>
      <c r="S108" s="170" t="s">
        <v>11</v>
      </c>
      <c r="T108" s="170" t="s">
        <v>11</v>
      </c>
      <c r="U108" s="170" t="s">
        <v>10</v>
      </c>
      <c r="V108" s="170" t="s">
        <v>10</v>
      </c>
      <c r="W108" s="170" t="s">
        <v>11</v>
      </c>
      <c r="X108" s="170" t="s">
        <v>10</v>
      </c>
      <c r="Y108" s="189" t="s">
        <v>11</v>
      </c>
      <c r="Z108" s="170" t="s">
        <v>10</v>
      </c>
      <c r="AA108" s="170" t="s">
        <v>11</v>
      </c>
      <c r="AB108" s="170" t="s">
        <v>10</v>
      </c>
      <c r="AC108" s="170" t="s">
        <v>11</v>
      </c>
      <c r="AD108" s="170" t="s">
        <v>11</v>
      </c>
      <c r="AE108" s="170" t="s">
        <v>10</v>
      </c>
      <c r="AF108" s="170" t="s">
        <v>10</v>
      </c>
      <c r="AG108" s="170" t="s">
        <v>11</v>
      </c>
      <c r="AH108" s="170" t="s">
        <v>10</v>
      </c>
      <c r="AI108" s="170" t="s">
        <v>10</v>
      </c>
      <c r="AJ108" s="170" t="s">
        <v>10</v>
      </c>
      <c r="AK108" s="170" t="s">
        <v>11</v>
      </c>
      <c r="AL108" s="189" t="s">
        <v>11</v>
      </c>
      <c r="AM108" s="63" t="s">
        <v>155</v>
      </c>
      <c r="AN108" s="63" t="s">
        <v>4</v>
      </c>
      <c r="AO108" s="4"/>
      <c r="AP108" s="131"/>
      <c r="AQ108" s="4"/>
      <c r="AR108" s="2"/>
      <c r="AS108" s="131"/>
      <c r="AT108" s="4"/>
      <c r="AU108" s="131"/>
    </row>
    <row r="109" spans="1:47" ht="15" customHeight="1">
      <c r="A109" s="63" t="s">
        <v>142</v>
      </c>
      <c r="B109" s="63" t="s">
        <v>143</v>
      </c>
      <c r="C109" s="129">
        <v>19</v>
      </c>
      <c r="D109" s="146">
        <v>18</v>
      </c>
      <c r="E109" s="225">
        <f t="shared" si="18"/>
        <v>28</v>
      </c>
      <c r="F109" s="225">
        <f t="shared" si="19"/>
        <v>23.714285714285715</v>
      </c>
      <c r="G109" s="217">
        <f t="shared" si="20"/>
        <v>23</v>
      </c>
      <c r="H109" s="130">
        <f t="shared" si="21"/>
        <v>20</v>
      </c>
      <c r="I109" s="4">
        <f t="shared" si="22"/>
        <v>5</v>
      </c>
      <c r="J109" s="4">
        <f t="shared" si="23"/>
        <v>15</v>
      </c>
      <c r="K109" s="130">
        <f t="shared" si="24"/>
        <v>-10</v>
      </c>
      <c r="L109" s="179">
        <f>SUM(I109/H109%)</f>
        <v>25</v>
      </c>
      <c r="M109" s="150"/>
      <c r="N109" s="170"/>
      <c r="O109" s="170" t="s">
        <v>11</v>
      </c>
      <c r="P109" s="170" t="s">
        <v>11</v>
      </c>
      <c r="Q109" s="170" t="s">
        <v>11</v>
      </c>
      <c r="R109" s="170"/>
      <c r="S109" s="170" t="s">
        <v>11</v>
      </c>
      <c r="T109" s="170" t="s">
        <v>11</v>
      </c>
      <c r="U109" s="170"/>
      <c r="V109" s="170"/>
      <c r="W109" s="170" t="s">
        <v>11</v>
      </c>
      <c r="X109" s="170" t="s">
        <v>11</v>
      </c>
      <c r="Y109" s="189" t="s">
        <v>11</v>
      </c>
      <c r="Z109" s="170" t="s">
        <v>11</v>
      </c>
      <c r="AA109" s="170" t="s">
        <v>10</v>
      </c>
      <c r="AB109" s="170" t="s">
        <v>10</v>
      </c>
      <c r="AC109" s="170"/>
      <c r="AD109" s="170" t="s">
        <v>11</v>
      </c>
      <c r="AE109" s="170" t="s">
        <v>10</v>
      </c>
      <c r="AF109" s="170" t="s">
        <v>11</v>
      </c>
      <c r="AG109" s="170" t="s">
        <v>10</v>
      </c>
      <c r="AH109" s="170" t="s">
        <v>11</v>
      </c>
      <c r="AI109" s="170" t="s">
        <v>11</v>
      </c>
      <c r="AJ109" s="170" t="s">
        <v>11</v>
      </c>
      <c r="AK109" s="170" t="s">
        <v>10</v>
      </c>
      <c r="AL109" s="189" t="s">
        <v>11</v>
      </c>
      <c r="AM109" s="63" t="s">
        <v>142</v>
      </c>
      <c r="AN109" s="63" t="s">
        <v>143</v>
      </c>
      <c r="AO109" s="4"/>
      <c r="AP109" s="131"/>
      <c r="AQ109" s="4"/>
      <c r="AR109" s="2"/>
      <c r="AS109" s="131"/>
      <c r="AT109" s="4"/>
      <c r="AU109" s="131"/>
    </row>
    <row r="110" spans="1:47" ht="15" customHeight="1">
      <c r="A110" s="63" t="s">
        <v>145</v>
      </c>
      <c r="B110" s="63" t="s">
        <v>143</v>
      </c>
      <c r="C110" s="129">
        <v>15</v>
      </c>
      <c r="D110" s="146">
        <v>15</v>
      </c>
      <c r="E110" s="225">
        <f t="shared" si="18"/>
        <v>16</v>
      </c>
      <c r="F110" s="225">
        <f t="shared" si="19"/>
        <v>15.571428571428571</v>
      </c>
      <c r="G110" s="217">
        <f t="shared" si="20"/>
        <v>15.5</v>
      </c>
      <c r="H110" s="130">
        <f t="shared" si="21"/>
        <v>1</v>
      </c>
      <c r="I110" s="4">
        <f t="shared" si="22"/>
        <v>0</v>
      </c>
      <c r="J110" s="4">
        <f t="shared" si="23"/>
        <v>1</v>
      </c>
      <c r="K110" s="130">
        <f t="shared" si="24"/>
        <v>-1</v>
      </c>
      <c r="M110" s="15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89"/>
      <c r="Z110" s="170"/>
      <c r="AA110" s="170"/>
      <c r="AB110" s="170"/>
      <c r="AC110" s="170"/>
      <c r="AD110" s="170"/>
      <c r="AE110" s="170"/>
      <c r="AF110" s="170" t="s">
        <v>11</v>
      </c>
      <c r="AG110" s="170"/>
      <c r="AH110" s="170"/>
      <c r="AI110" s="170"/>
      <c r="AJ110" s="170"/>
      <c r="AK110" s="170"/>
      <c r="AL110" s="189"/>
      <c r="AM110" s="63" t="s">
        <v>145</v>
      </c>
      <c r="AN110" s="63" t="s">
        <v>143</v>
      </c>
      <c r="AO110" s="4"/>
      <c r="AP110" s="131"/>
      <c r="AQ110" s="4"/>
      <c r="AR110" s="2"/>
      <c r="AS110" s="131"/>
      <c r="AT110" s="4"/>
      <c r="AU110" s="131"/>
    </row>
    <row r="111" spans="1:47" ht="15" customHeight="1">
      <c r="A111" s="63" t="s">
        <v>147</v>
      </c>
      <c r="B111" s="63" t="s">
        <v>143</v>
      </c>
      <c r="C111" s="129">
        <v>10</v>
      </c>
      <c r="D111" s="146">
        <v>9</v>
      </c>
      <c r="E111" s="225">
        <f t="shared" si="18"/>
        <v>9</v>
      </c>
      <c r="F111" s="225">
        <f t="shared" si="19"/>
        <v>9</v>
      </c>
      <c r="G111" s="217">
        <f t="shared" si="20"/>
        <v>9</v>
      </c>
      <c r="H111" s="130">
        <f t="shared" si="21"/>
        <v>24</v>
      </c>
      <c r="I111" s="4">
        <f t="shared" si="22"/>
        <v>12</v>
      </c>
      <c r="J111" s="4">
        <f t="shared" si="23"/>
        <v>12</v>
      </c>
      <c r="K111" s="130">
        <f t="shared" si="24"/>
        <v>0</v>
      </c>
      <c r="L111" s="179">
        <f>SUM(I111/H111%)</f>
        <v>50</v>
      </c>
      <c r="M111" s="150" t="s">
        <v>11</v>
      </c>
      <c r="N111" s="170" t="s">
        <v>11</v>
      </c>
      <c r="O111" s="170" t="s">
        <v>10</v>
      </c>
      <c r="P111" s="170" t="s">
        <v>11</v>
      </c>
      <c r="Q111" s="170" t="s">
        <v>10</v>
      </c>
      <c r="R111" s="170" t="s">
        <v>11</v>
      </c>
      <c r="S111" s="170" t="s">
        <v>11</v>
      </c>
      <c r="T111" s="170" t="s">
        <v>11</v>
      </c>
      <c r="U111" s="170" t="s">
        <v>10</v>
      </c>
      <c r="V111" s="170" t="s">
        <v>11</v>
      </c>
      <c r="W111" s="170" t="s">
        <v>10</v>
      </c>
      <c r="X111" s="170" t="s">
        <v>10</v>
      </c>
      <c r="Y111" s="189"/>
      <c r="Z111" s="170"/>
      <c r="AA111" s="170" t="s">
        <v>11</v>
      </c>
      <c r="AB111" s="170" t="s">
        <v>10</v>
      </c>
      <c r="AC111" s="170" t="s">
        <v>11</v>
      </c>
      <c r="AD111" s="170" t="s">
        <v>11</v>
      </c>
      <c r="AE111" s="170" t="s">
        <v>11</v>
      </c>
      <c r="AF111" s="170" t="s">
        <v>10</v>
      </c>
      <c r="AG111" s="170" t="s">
        <v>10</v>
      </c>
      <c r="AH111" s="170" t="s">
        <v>10</v>
      </c>
      <c r="AI111" s="170" t="s">
        <v>10</v>
      </c>
      <c r="AJ111" s="170" t="s">
        <v>11</v>
      </c>
      <c r="AK111" s="170" t="s">
        <v>10</v>
      </c>
      <c r="AL111" s="189" t="s">
        <v>10</v>
      </c>
      <c r="AM111" s="63" t="s">
        <v>147</v>
      </c>
      <c r="AN111" s="63" t="s">
        <v>143</v>
      </c>
      <c r="AO111" s="4"/>
      <c r="AP111" s="131"/>
      <c r="AQ111" s="4"/>
      <c r="AR111" s="2"/>
      <c r="AS111" s="131"/>
      <c r="AT111" s="4"/>
      <c r="AU111" s="131"/>
    </row>
    <row r="112" spans="1:47" ht="15" customHeight="1">
      <c r="A112" s="63" t="s">
        <v>134</v>
      </c>
      <c r="B112" s="63" t="s">
        <v>143</v>
      </c>
      <c r="C112" s="129">
        <v>8</v>
      </c>
      <c r="D112" s="146">
        <v>8</v>
      </c>
      <c r="E112" s="225">
        <f t="shared" si="18"/>
        <v>7</v>
      </c>
      <c r="F112" s="225">
        <f t="shared" si="19"/>
        <v>7.428571428571429</v>
      </c>
      <c r="G112" s="217">
        <f t="shared" si="20"/>
        <v>7.5</v>
      </c>
      <c r="H112" s="130">
        <f t="shared" si="21"/>
        <v>1</v>
      </c>
      <c r="I112" s="4">
        <f t="shared" si="22"/>
        <v>1</v>
      </c>
      <c r="J112" s="4">
        <f t="shared" si="23"/>
        <v>0</v>
      </c>
      <c r="K112" s="130">
        <f t="shared" si="24"/>
        <v>1</v>
      </c>
      <c r="M112" s="15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89" t="s">
        <v>10</v>
      </c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89"/>
      <c r="AM112" s="63" t="s">
        <v>134</v>
      </c>
      <c r="AN112" s="63" t="s">
        <v>143</v>
      </c>
      <c r="AO112" s="4"/>
      <c r="AP112" s="131"/>
      <c r="AQ112" s="4"/>
      <c r="AR112" s="2"/>
      <c r="AS112" s="131"/>
      <c r="AT112" s="4"/>
      <c r="AU112" s="131"/>
    </row>
    <row r="113" spans="1:47" ht="15" customHeight="1">
      <c r="A113" s="135" t="s">
        <v>225</v>
      </c>
      <c r="B113" s="63" t="s">
        <v>143</v>
      </c>
      <c r="C113" s="129">
        <v>10</v>
      </c>
      <c r="D113" s="146">
        <v>19</v>
      </c>
      <c r="E113" s="225">
        <f t="shared" si="18"/>
        <v>23</v>
      </c>
      <c r="F113" s="225">
        <f t="shared" si="19"/>
        <v>21.285714285714285</v>
      </c>
      <c r="G113" s="217">
        <f t="shared" si="20"/>
        <v>21</v>
      </c>
      <c r="H113" s="130">
        <f t="shared" si="21"/>
        <v>26</v>
      </c>
      <c r="I113" s="4">
        <f t="shared" si="22"/>
        <v>11</v>
      </c>
      <c r="J113" s="4">
        <f t="shared" si="23"/>
        <v>15</v>
      </c>
      <c r="K113" s="130">
        <f t="shared" si="24"/>
        <v>-4</v>
      </c>
      <c r="L113" s="179">
        <f aca="true" t="shared" si="26" ref="L113:L122">SUM(I113/H113%)</f>
        <v>42.30769230769231</v>
      </c>
      <c r="M113" s="150" t="s">
        <v>11</v>
      </c>
      <c r="N113" s="170" t="s">
        <v>11</v>
      </c>
      <c r="O113" s="170" t="s">
        <v>11</v>
      </c>
      <c r="P113" s="170" t="s">
        <v>10</v>
      </c>
      <c r="Q113" s="170" t="s">
        <v>10</v>
      </c>
      <c r="R113" s="170" t="s">
        <v>11</v>
      </c>
      <c r="S113" s="170" t="s">
        <v>11</v>
      </c>
      <c r="T113" s="170" t="s">
        <v>10</v>
      </c>
      <c r="U113" s="170" t="s">
        <v>10</v>
      </c>
      <c r="V113" s="170" t="s">
        <v>11</v>
      </c>
      <c r="W113" s="170" t="s">
        <v>10</v>
      </c>
      <c r="X113" s="170" t="s">
        <v>10</v>
      </c>
      <c r="Y113" s="189" t="s">
        <v>11</v>
      </c>
      <c r="Z113" s="170" t="s">
        <v>11</v>
      </c>
      <c r="AA113" s="170" t="s">
        <v>10</v>
      </c>
      <c r="AB113" s="170" t="s">
        <v>11</v>
      </c>
      <c r="AC113" s="170" t="s">
        <v>11</v>
      </c>
      <c r="AD113" s="170" t="s">
        <v>11</v>
      </c>
      <c r="AE113" s="170" t="s">
        <v>11</v>
      </c>
      <c r="AF113" s="170" t="s">
        <v>10</v>
      </c>
      <c r="AG113" s="170" t="s">
        <v>11</v>
      </c>
      <c r="AH113" s="170" t="s">
        <v>10</v>
      </c>
      <c r="AI113" s="170" t="s">
        <v>11</v>
      </c>
      <c r="AJ113" s="170" t="s">
        <v>11</v>
      </c>
      <c r="AK113" s="170" t="s">
        <v>10</v>
      </c>
      <c r="AL113" s="189" t="s">
        <v>10</v>
      </c>
      <c r="AM113" s="135" t="s">
        <v>225</v>
      </c>
      <c r="AN113" s="63" t="s">
        <v>143</v>
      </c>
      <c r="AO113" s="4"/>
      <c r="AP113" s="131"/>
      <c r="AQ113" s="4"/>
      <c r="AR113" s="2"/>
      <c r="AS113" s="131"/>
      <c r="AT113" s="4"/>
      <c r="AU113" s="131"/>
    </row>
    <row r="114" spans="1:47" ht="15" customHeight="1">
      <c r="A114" s="63" t="s">
        <v>136</v>
      </c>
      <c r="B114" s="63" t="s">
        <v>143</v>
      </c>
      <c r="C114" s="129">
        <v>15</v>
      </c>
      <c r="D114" s="146">
        <v>16.5</v>
      </c>
      <c r="E114" s="225">
        <f t="shared" si="18"/>
        <v>28.5</v>
      </c>
      <c r="F114" s="225">
        <f t="shared" si="19"/>
        <v>23.357142857142858</v>
      </c>
      <c r="G114" s="217">
        <f t="shared" si="20"/>
        <v>22.5</v>
      </c>
      <c r="H114" s="130">
        <f t="shared" si="21"/>
        <v>22</v>
      </c>
      <c r="I114" s="4">
        <f t="shared" si="22"/>
        <v>5</v>
      </c>
      <c r="J114" s="4">
        <f t="shared" si="23"/>
        <v>17</v>
      </c>
      <c r="K114" s="130">
        <f t="shared" si="24"/>
        <v>-12</v>
      </c>
      <c r="L114" s="179">
        <f t="shared" si="26"/>
        <v>22.727272727272727</v>
      </c>
      <c r="M114" s="150"/>
      <c r="N114" s="170" t="s">
        <v>11</v>
      </c>
      <c r="O114" s="170" t="s">
        <v>11</v>
      </c>
      <c r="P114" s="170" t="s">
        <v>10</v>
      </c>
      <c r="Q114" s="170" t="s">
        <v>11</v>
      </c>
      <c r="R114" s="170" t="s">
        <v>10</v>
      </c>
      <c r="S114" s="170" t="s">
        <v>11</v>
      </c>
      <c r="T114" s="170" t="s">
        <v>11</v>
      </c>
      <c r="U114" s="170" t="s">
        <v>11</v>
      </c>
      <c r="V114" s="170" t="s">
        <v>11</v>
      </c>
      <c r="W114" s="170"/>
      <c r="X114" s="170" t="s">
        <v>11</v>
      </c>
      <c r="Y114" s="189" t="s">
        <v>11</v>
      </c>
      <c r="Z114" s="170" t="s">
        <v>10</v>
      </c>
      <c r="AA114" s="170" t="s">
        <v>11</v>
      </c>
      <c r="AB114" s="170" t="s">
        <v>11</v>
      </c>
      <c r="AC114" s="170" t="s">
        <v>11</v>
      </c>
      <c r="AD114" s="170" t="s">
        <v>10</v>
      </c>
      <c r="AE114" s="170" t="s">
        <v>11</v>
      </c>
      <c r="AF114" s="170"/>
      <c r="AG114" s="170" t="s">
        <v>10</v>
      </c>
      <c r="AH114" s="170" t="s">
        <v>11</v>
      </c>
      <c r="AI114" s="170" t="s">
        <v>11</v>
      </c>
      <c r="AJ114" s="170"/>
      <c r="AK114" s="170" t="s">
        <v>11</v>
      </c>
      <c r="AL114" s="189" t="s">
        <v>11</v>
      </c>
      <c r="AM114" s="63" t="s">
        <v>136</v>
      </c>
      <c r="AN114" s="63" t="s">
        <v>143</v>
      </c>
      <c r="AO114" s="4"/>
      <c r="AP114" s="131"/>
      <c r="AQ114" s="4"/>
      <c r="AR114" s="2"/>
      <c r="AS114" s="131"/>
      <c r="AT114" s="4"/>
      <c r="AU114" s="131"/>
    </row>
    <row r="115" spans="1:47" ht="15" customHeight="1">
      <c r="A115" s="63" t="s">
        <v>148</v>
      </c>
      <c r="B115" s="63" t="s">
        <v>143</v>
      </c>
      <c r="C115" s="129">
        <v>20</v>
      </c>
      <c r="D115" s="146">
        <v>20</v>
      </c>
      <c r="E115" s="225">
        <f aca="true" t="shared" si="27" ref="E115:E146">D115-K115</f>
        <v>21</v>
      </c>
      <c r="F115" s="225">
        <f aca="true" t="shared" si="28" ref="F115:F146">D115-K115/1.75</f>
        <v>20.571428571428573</v>
      </c>
      <c r="G115" s="217">
        <f aca="true" t="shared" si="29" ref="G115:G146">D115-K115/2</f>
        <v>20.5</v>
      </c>
      <c r="H115" s="130">
        <f aca="true" t="shared" si="30" ref="H115:H146">I115+J115</f>
        <v>23</v>
      </c>
      <c r="I115" s="4">
        <f aca="true" t="shared" si="31" ref="I115:I146">COUNTIF(M115:AL115,"W")</f>
        <v>11</v>
      </c>
      <c r="J115" s="4">
        <f aca="true" t="shared" si="32" ref="J115:J146">COUNTIF(M115:AL115,"L")</f>
        <v>12</v>
      </c>
      <c r="K115" s="130">
        <f aca="true" t="shared" si="33" ref="K115:K146">I115-J115</f>
        <v>-1</v>
      </c>
      <c r="L115" s="179">
        <f t="shared" si="26"/>
        <v>47.826086956521735</v>
      </c>
      <c r="M115" s="150" t="s">
        <v>10</v>
      </c>
      <c r="N115" s="170" t="s">
        <v>10</v>
      </c>
      <c r="O115" s="170" t="s">
        <v>11</v>
      </c>
      <c r="P115" s="170" t="s">
        <v>10</v>
      </c>
      <c r="Q115" s="170"/>
      <c r="R115" s="170" t="s">
        <v>11</v>
      </c>
      <c r="S115" s="170"/>
      <c r="T115" s="170" t="s">
        <v>11</v>
      </c>
      <c r="U115" s="170" t="s">
        <v>10</v>
      </c>
      <c r="V115" s="170" t="s">
        <v>11</v>
      </c>
      <c r="W115" s="170" t="s">
        <v>10</v>
      </c>
      <c r="X115" s="170" t="s">
        <v>10</v>
      </c>
      <c r="Y115" s="189"/>
      <c r="Z115" s="170" t="s">
        <v>10</v>
      </c>
      <c r="AA115" s="170" t="s">
        <v>10</v>
      </c>
      <c r="AB115" s="170" t="s">
        <v>11</v>
      </c>
      <c r="AC115" s="170" t="s">
        <v>11</v>
      </c>
      <c r="AD115" s="170" t="s">
        <v>10</v>
      </c>
      <c r="AE115" s="170" t="s">
        <v>11</v>
      </c>
      <c r="AF115" s="170" t="s">
        <v>11</v>
      </c>
      <c r="AG115" s="170" t="s">
        <v>11</v>
      </c>
      <c r="AH115" s="170" t="s">
        <v>11</v>
      </c>
      <c r="AI115" s="170" t="s">
        <v>11</v>
      </c>
      <c r="AJ115" s="170" t="s">
        <v>10</v>
      </c>
      <c r="AK115" s="170" t="s">
        <v>10</v>
      </c>
      <c r="AL115" s="189" t="s">
        <v>11</v>
      </c>
      <c r="AM115" s="63" t="s">
        <v>148</v>
      </c>
      <c r="AN115" s="63" t="s">
        <v>143</v>
      </c>
      <c r="AO115" s="4"/>
      <c r="AP115" s="131"/>
      <c r="AQ115" s="4"/>
      <c r="AR115" s="2"/>
      <c r="AS115" s="131"/>
      <c r="AT115" s="4"/>
      <c r="AU115" s="131"/>
    </row>
    <row r="116" spans="1:47" s="138" customFormat="1" ht="15" customHeight="1" thickBot="1">
      <c r="A116" s="132" t="s">
        <v>276</v>
      </c>
      <c r="B116" s="132" t="s">
        <v>143</v>
      </c>
      <c r="C116" s="133">
        <v>21</v>
      </c>
      <c r="D116" s="147">
        <v>27</v>
      </c>
      <c r="E116" s="225">
        <f t="shared" si="27"/>
        <v>26</v>
      </c>
      <c r="F116" s="225">
        <f t="shared" si="28"/>
        <v>26.428571428571427</v>
      </c>
      <c r="G116" s="217">
        <f t="shared" si="29"/>
        <v>26.5</v>
      </c>
      <c r="H116" s="136">
        <f t="shared" si="30"/>
        <v>13</v>
      </c>
      <c r="I116" s="137">
        <f t="shared" si="31"/>
        <v>7</v>
      </c>
      <c r="J116" s="137">
        <f t="shared" si="32"/>
        <v>6</v>
      </c>
      <c r="K116" s="130">
        <f t="shared" si="33"/>
        <v>1</v>
      </c>
      <c r="L116" s="180">
        <f t="shared" si="26"/>
        <v>53.84615384615385</v>
      </c>
      <c r="M116" s="151" t="s">
        <v>11</v>
      </c>
      <c r="N116" s="171" t="s">
        <v>10</v>
      </c>
      <c r="O116" s="171"/>
      <c r="P116" s="171" t="s">
        <v>11</v>
      </c>
      <c r="Q116" s="171" t="s">
        <v>10</v>
      </c>
      <c r="R116" s="171" t="s">
        <v>10</v>
      </c>
      <c r="S116" s="171" t="s">
        <v>10</v>
      </c>
      <c r="T116" s="171"/>
      <c r="U116" s="171" t="s">
        <v>10</v>
      </c>
      <c r="V116" s="171" t="s">
        <v>11</v>
      </c>
      <c r="W116" s="171"/>
      <c r="X116" s="171"/>
      <c r="Y116" s="190" t="s">
        <v>11</v>
      </c>
      <c r="Z116" s="171" t="s">
        <v>11</v>
      </c>
      <c r="AA116" s="171"/>
      <c r="AB116" s="171"/>
      <c r="AC116" s="171" t="s">
        <v>11</v>
      </c>
      <c r="AD116" s="171"/>
      <c r="AE116" s="171" t="s">
        <v>10</v>
      </c>
      <c r="AF116" s="171"/>
      <c r="AG116" s="171"/>
      <c r="AH116" s="171"/>
      <c r="AI116" s="171"/>
      <c r="AJ116" s="171" t="s">
        <v>10</v>
      </c>
      <c r="AK116" s="171"/>
      <c r="AL116" s="190"/>
      <c r="AM116" s="132" t="s">
        <v>276</v>
      </c>
      <c r="AN116" s="132" t="s">
        <v>143</v>
      </c>
      <c r="AO116" s="137"/>
      <c r="AP116" s="140"/>
      <c r="AQ116" s="137"/>
      <c r="AR116" s="139"/>
      <c r="AS116" s="140"/>
      <c r="AT116" s="137"/>
      <c r="AU116" s="140"/>
    </row>
    <row r="117" spans="1:47" ht="15" customHeight="1">
      <c r="A117" s="135" t="s">
        <v>224</v>
      </c>
      <c r="B117" s="63" t="s">
        <v>133</v>
      </c>
      <c r="C117" s="129">
        <v>10</v>
      </c>
      <c r="D117" s="146">
        <v>15</v>
      </c>
      <c r="E117" s="225">
        <f t="shared" si="27"/>
        <v>14</v>
      </c>
      <c r="F117" s="225">
        <f t="shared" si="28"/>
        <v>14.428571428571429</v>
      </c>
      <c r="G117" s="217">
        <f t="shared" si="29"/>
        <v>14.5</v>
      </c>
      <c r="H117" s="130">
        <f t="shared" si="30"/>
        <v>1</v>
      </c>
      <c r="I117" s="4">
        <f t="shared" si="31"/>
        <v>1</v>
      </c>
      <c r="J117" s="4">
        <f t="shared" si="32"/>
        <v>0</v>
      </c>
      <c r="K117" s="130">
        <f t="shared" si="33"/>
        <v>1</v>
      </c>
      <c r="L117" s="179">
        <f t="shared" si="26"/>
        <v>100</v>
      </c>
      <c r="M117" s="150" t="s">
        <v>10</v>
      </c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89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89"/>
      <c r="AM117" s="135" t="s">
        <v>224</v>
      </c>
      <c r="AN117" s="63" t="s">
        <v>133</v>
      </c>
      <c r="AO117" s="4"/>
      <c r="AP117" s="131"/>
      <c r="AQ117" s="4"/>
      <c r="AR117" s="2"/>
      <c r="AS117" s="131"/>
      <c r="AT117" s="4"/>
      <c r="AU117" s="131"/>
    </row>
    <row r="118" spans="1:47" ht="15" customHeight="1">
      <c r="A118" s="63" t="s">
        <v>144</v>
      </c>
      <c r="B118" s="63" t="s">
        <v>133</v>
      </c>
      <c r="C118" s="129">
        <v>7</v>
      </c>
      <c r="D118" s="146">
        <v>1</v>
      </c>
      <c r="E118" s="225">
        <f t="shared" si="27"/>
        <v>-2</v>
      </c>
      <c r="F118" s="225">
        <f t="shared" si="28"/>
        <v>-0.7142857142857142</v>
      </c>
      <c r="G118" s="217">
        <f t="shared" si="29"/>
        <v>-0.5</v>
      </c>
      <c r="H118" s="130">
        <f t="shared" si="30"/>
        <v>19</v>
      </c>
      <c r="I118" s="4">
        <f t="shared" si="31"/>
        <v>11</v>
      </c>
      <c r="J118" s="4">
        <f t="shared" si="32"/>
        <v>8</v>
      </c>
      <c r="K118" s="130">
        <f t="shared" si="33"/>
        <v>3</v>
      </c>
      <c r="L118" s="179">
        <f t="shared" si="26"/>
        <v>57.89473684210526</v>
      </c>
      <c r="M118" s="150"/>
      <c r="N118" s="170" t="s">
        <v>10</v>
      </c>
      <c r="O118" s="170" t="s">
        <v>11</v>
      </c>
      <c r="P118" s="170"/>
      <c r="Q118" s="170" t="s">
        <v>11</v>
      </c>
      <c r="R118" s="170" t="s">
        <v>10</v>
      </c>
      <c r="S118" s="170" t="s">
        <v>10</v>
      </c>
      <c r="T118" s="170"/>
      <c r="U118" s="170" t="s">
        <v>11</v>
      </c>
      <c r="V118" s="170" t="s">
        <v>10</v>
      </c>
      <c r="W118" s="170" t="s">
        <v>10</v>
      </c>
      <c r="X118" s="170" t="s">
        <v>11</v>
      </c>
      <c r="Y118" s="189" t="s">
        <v>10</v>
      </c>
      <c r="Z118" s="170" t="s">
        <v>10</v>
      </c>
      <c r="AA118" s="170" t="s">
        <v>11</v>
      </c>
      <c r="AB118" s="170" t="s">
        <v>10</v>
      </c>
      <c r="AC118" s="170" t="s">
        <v>10</v>
      </c>
      <c r="AD118" s="170" t="s">
        <v>11</v>
      </c>
      <c r="AE118" s="170"/>
      <c r="AF118" s="170" t="s">
        <v>11</v>
      </c>
      <c r="AG118" s="170" t="s">
        <v>11</v>
      </c>
      <c r="AH118" s="170" t="s">
        <v>10</v>
      </c>
      <c r="AI118" s="170" t="s">
        <v>10</v>
      </c>
      <c r="AJ118" s="170"/>
      <c r="AK118" s="170"/>
      <c r="AL118" s="189"/>
      <c r="AM118" s="63" t="s">
        <v>144</v>
      </c>
      <c r="AN118" s="63" t="s">
        <v>133</v>
      </c>
      <c r="AO118" s="4"/>
      <c r="AP118" s="131"/>
      <c r="AQ118" s="4"/>
      <c r="AR118" s="2"/>
      <c r="AS118" s="131"/>
      <c r="AT118" s="4"/>
      <c r="AU118" s="131"/>
    </row>
    <row r="119" spans="1:47" ht="15" customHeight="1">
      <c r="A119" s="63" t="s">
        <v>262</v>
      </c>
      <c r="B119" s="63" t="s">
        <v>133</v>
      </c>
      <c r="C119" s="129">
        <v>7</v>
      </c>
      <c r="D119" s="146">
        <v>15</v>
      </c>
      <c r="E119" s="225">
        <f t="shared" si="27"/>
        <v>16</v>
      </c>
      <c r="F119" s="225">
        <f t="shared" si="28"/>
        <v>15.571428571428571</v>
      </c>
      <c r="G119" s="217">
        <f t="shared" si="29"/>
        <v>15.5</v>
      </c>
      <c r="H119" s="130">
        <f t="shared" si="30"/>
        <v>3</v>
      </c>
      <c r="I119" s="4">
        <f t="shared" si="31"/>
        <v>1</v>
      </c>
      <c r="J119" s="4">
        <f t="shared" si="32"/>
        <v>2</v>
      </c>
      <c r="K119" s="130">
        <f t="shared" si="33"/>
        <v>-1</v>
      </c>
      <c r="L119" s="179">
        <f t="shared" si="26"/>
        <v>33.333333333333336</v>
      </c>
      <c r="M119" s="150"/>
      <c r="N119" s="170"/>
      <c r="O119" s="170"/>
      <c r="P119" s="170"/>
      <c r="Q119" s="170"/>
      <c r="R119" s="170"/>
      <c r="S119" s="170"/>
      <c r="T119" s="170"/>
      <c r="U119" s="170" t="s">
        <v>11</v>
      </c>
      <c r="V119" s="170"/>
      <c r="W119" s="170"/>
      <c r="X119" s="170"/>
      <c r="Y119" s="189"/>
      <c r="Z119" s="170"/>
      <c r="AA119" s="170"/>
      <c r="AB119" s="170"/>
      <c r="AC119" s="170"/>
      <c r="AD119" s="170"/>
      <c r="AE119" s="170" t="s">
        <v>10</v>
      </c>
      <c r="AF119" s="170"/>
      <c r="AG119" s="170"/>
      <c r="AH119" s="170"/>
      <c r="AI119" s="170"/>
      <c r="AJ119" s="170" t="s">
        <v>11</v>
      </c>
      <c r="AK119" s="170"/>
      <c r="AL119" s="189"/>
      <c r="AM119" s="63" t="s">
        <v>262</v>
      </c>
      <c r="AN119" s="63" t="s">
        <v>133</v>
      </c>
      <c r="AO119" s="4"/>
      <c r="AP119" s="131"/>
      <c r="AQ119" s="4"/>
      <c r="AR119" s="2"/>
      <c r="AS119" s="131"/>
      <c r="AT119" s="4"/>
      <c r="AU119" s="131"/>
    </row>
    <row r="120" spans="1:47" ht="15" customHeight="1">
      <c r="A120" s="63" t="s">
        <v>146</v>
      </c>
      <c r="B120" s="63" t="s">
        <v>133</v>
      </c>
      <c r="C120" s="129">
        <v>20</v>
      </c>
      <c r="D120" s="146">
        <v>22</v>
      </c>
      <c r="E120" s="225">
        <f t="shared" si="27"/>
        <v>25</v>
      </c>
      <c r="F120" s="225">
        <f t="shared" si="28"/>
        <v>23.714285714285715</v>
      </c>
      <c r="G120" s="217">
        <f t="shared" si="29"/>
        <v>23.5</v>
      </c>
      <c r="H120" s="130">
        <f t="shared" si="30"/>
        <v>25</v>
      </c>
      <c r="I120" s="4">
        <f t="shared" si="31"/>
        <v>11</v>
      </c>
      <c r="J120" s="4">
        <f t="shared" si="32"/>
        <v>14</v>
      </c>
      <c r="K120" s="130">
        <f t="shared" si="33"/>
        <v>-3</v>
      </c>
      <c r="L120" s="179">
        <f t="shared" si="26"/>
        <v>44</v>
      </c>
      <c r="M120" s="150" t="s">
        <v>11</v>
      </c>
      <c r="N120" s="170" t="s">
        <v>11</v>
      </c>
      <c r="O120" s="170" t="s">
        <v>10</v>
      </c>
      <c r="P120" s="170" t="s">
        <v>10</v>
      </c>
      <c r="Q120" s="170" t="s">
        <v>10</v>
      </c>
      <c r="R120" s="170" t="s">
        <v>10</v>
      </c>
      <c r="S120" s="170" t="s">
        <v>11</v>
      </c>
      <c r="T120" s="170" t="s">
        <v>10</v>
      </c>
      <c r="U120" s="170" t="s">
        <v>10</v>
      </c>
      <c r="V120" s="170" t="s">
        <v>10</v>
      </c>
      <c r="W120" s="170" t="s">
        <v>11</v>
      </c>
      <c r="X120" s="170" t="s">
        <v>11</v>
      </c>
      <c r="Y120" s="189" t="s">
        <v>11</v>
      </c>
      <c r="Z120" s="170" t="s">
        <v>11</v>
      </c>
      <c r="AA120" s="170" t="s">
        <v>10</v>
      </c>
      <c r="AB120" s="170" t="s">
        <v>11</v>
      </c>
      <c r="AC120" s="170" t="s">
        <v>11</v>
      </c>
      <c r="AD120" s="170"/>
      <c r="AE120" s="170" t="s">
        <v>11</v>
      </c>
      <c r="AF120" s="170" t="s">
        <v>11</v>
      </c>
      <c r="AG120" s="170" t="s">
        <v>10</v>
      </c>
      <c r="AH120" s="170" t="s">
        <v>11</v>
      </c>
      <c r="AI120" s="170" t="s">
        <v>11</v>
      </c>
      <c r="AJ120" s="170" t="s">
        <v>11</v>
      </c>
      <c r="AK120" s="170" t="s">
        <v>10</v>
      </c>
      <c r="AL120" s="189" t="s">
        <v>10</v>
      </c>
      <c r="AM120" s="63" t="s">
        <v>146</v>
      </c>
      <c r="AN120" s="63" t="s">
        <v>133</v>
      </c>
      <c r="AO120" s="4"/>
      <c r="AP120" s="131"/>
      <c r="AQ120" s="4"/>
      <c r="AR120" s="2"/>
      <c r="AS120" s="131"/>
      <c r="AT120" s="4"/>
      <c r="AU120" s="131"/>
    </row>
    <row r="121" spans="1:47" ht="15" customHeight="1">
      <c r="A121" s="63" t="s">
        <v>132</v>
      </c>
      <c r="B121" s="63" t="s">
        <v>133</v>
      </c>
      <c r="C121" s="129">
        <v>10</v>
      </c>
      <c r="D121" s="146">
        <v>7</v>
      </c>
      <c r="E121" s="225">
        <f t="shared" si="27"/>
        <v>12</v>
      </c>
      <c r="F121" s="225">
        <f t="shared" si="28"/>
        <v>9.857142857142858</v>
      </c>
      <c r="G121" s="217">
        <f t="shared" si="29"/>
        <v>9.5</v>
      </c>
      <c r="H121" s="130">
        <f t="shared" si="30"/>
        <v>25</v>
      </c>
      <c r="I121" s="4">
        <f t="shared" si="31"/>
        <v>10</v>
      </c>
      <c r="J121" s="4">
        <f t="shared" si="32"/>
        <v>15</v>
      </c>
      <c r="K121" s="130">
        <f t="shared" si="33"/>
        <v>-5</v>
      </c>
      <c r="L121" s="179">
        <f t="shared" si="26"/>
        <v>40</v>
      </c>
      <c r="M121" s="150" t="s">
        <v>11</v>
      </c>
      <c r="N121" s="170" t="s">
        <v>10</v>
      </c>
      <c r="O121" s="170" t="s">
        <v>10</v>
      </c>
      <c r="P121" s="170" t="s">
        <v>10</v>
      </c>
      <c r="Q121" s="170" t="s">
        <v>11</v>
      </c>
      <c r="R121" s="170" t="s">
        <v>11</v>
      </c>
      <c r="S121" s="170" t="s">
        <v>11</v>
      </c>
      <c r="T121" s="170" t="s">
        <v>10</v>
      </c>
      <c r="U121" s="170" t="s">
        <v>11</v>
      </c>
      <c r="V121" s="170" t="s">
        <v>11</v>
      </c>
      <c r="W121" s="170" t="s">
        <v>11</v>
      </c>
      <c r="X121" s="170" t="s">
        <v>11</v>
      </c>
      <c r="Y121" s="189" t="s">
        <v>11</v>
      </c>
      <c r="Z121" s="170" t="s">
        <v>11</v>
      </c>
      <c r="AA121" s="170" t="s">
        <v>10</v>
      </c>
      <c r="AB121" s="170" t="s">
        <v>11</v>
      </c>
      <c r="AC121" s="170" t="s">
        <v>10</v>
      </c>
      <c r="AD121" s="170" t="s">
        <v>10</v>
      </c>
      <c r="AE121" s="170" t="s">
        <v>11</v>
      </c>
      <c r="AF121" s="170" t="s">
        <v>10</v>
      </c>
      <c r="AG121" s="170"/>
      <c r="AH121" s="170" t="s">
        <v>11</v>
      </c>
      <c r="AI121" s="170" t="s">
        <v>10</v>
      </c>
      <c r="AJ121" s="170" t="s">
        <v>11</v>
      </c>
      <c r="AK121" s="170" t="s">
        <v>11</v>
      </c>
      <c r="AL121" s="189" t="s">
        <v>10</v>
      </c>
      <c r="AM121" s="63" t="s">
        <v>132</v>
      </c>
      <c r="AN121" s="63" t="s">
        <v>133</v>
      </c>
      <c r="AO121" s="4"/>
      <c r="AP121" s="131"/>
      <c r="AQ121" s="4"/>
      <c r="AR121" s="2"/>
      <c r="AS121" s="131"/>
      <c r="AT121" s="4"/>
      <c r="AU121" s="131"/>
    </row>
    <row r="122" spans="1:47" ht="15" customHeight="1">
      <c r="A122" s="63" t="s">
        <v>266</v>
      </c>
      <c r="B122" s="63" t="s">
        <v>133</v>
      </c>
      <c r="C122" s="129">
        <v>9</v>
      </c>
      <c r="D122" s="146">
        <v>8</v>
      </c>
      <c r="E122" s="225">
        <f t="shared" si="27"/>
        <v>11</v>
      </c>
      <c r="F122" s="225">
        <f t="shared" si="28"/>
        <v>9.714285714285714</v>
      </c>
      <c r="G122" s="217">
        <f t="shared" si="29"/>
        <v>9.5</v>
      </c>
      <c r="H122" s="130">
        <f t="shared" si="30"/>
        <v>7</v>
      </c>
      <c r="I122" s="4">
        <f t="shared" si="31"/>
        <v>2</v>
      </c>
      <c r="J122" s="4">
        <f t="shared" si="32"/>
        <v>5</v>
      </c>
      <c r="K122" s="130">
        <f t="shared" si="33"/>
        <v>-3</v>
      </c>
      <c r="L122" s="179">
        <f t="shared" si="26"/>
        <v>28.57142857142857</v>
      </c>
      <c r="M122" s="15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89"/>
      <c r="Z122" s="170"/>
      <c r="AA122" s="170"/>
      <c r="AB122" s="170"/>
      <c r="AC122" s="170"/>
      <c r="AD122" s="170" t="s">
        <v>11</v>
      </c>
      <c r="AE122" s="170"/>
      <c r="AF122" s="170" t="s">
        <v>10</v>
      </c>
      <c r="AG122" s="170" t="s">
        <v>11</v>
      </c>
      <c r="AH122" s="170" t="s">
        <v>11</v>
      </c>
      <c r="AI122" s="170"/>
      <c r="AJ122" s="170" t="s">
        <v>11</v>
      </c>
      <c r="AK122" s="170" t="s">
        <v>10</v>
      </c>
      <c r="AL122" s="189" t="s">
        <v>11</v>
      </c>
      <c r="AM122" s="63" t="s">
        <v>266</v>
      </c>
      <c r="AN122" s="63" t="s">
        <v>133</v>
      </c>
      <c r="AO122" s="4"/>
      <c r="AP122" s="131"/>
      <c r="AQ122" s="4"/>
      <c r="AR122" s="2"/>
      <c r="AS122" s="131"/>
      <c r="AT122" s="4"/>
      <c r="AU122" s="131"/>
    </row>
    <row r="123" spans="1:47" ht="15" customHeight="1">
      <c r="A123" s="63" t="s">
        <v>135</v>
      </c>
      <c r="B123" s="63" t="s">
        <v>133</v>
      </c>
      <c r="C123" s="129">
        <v>9</v>
      </c>
      <c r="D123" s="146">
        <v>7</v>
      </c>
      <c r="E123" s="225">
        <f t="shared" si="27"/>
        <v>7</v>
      </c>
      <c r="F123" s="225">
        <f t="shared" si="28"/>
        <v>7</v>
      </c>
      <c r="G123" s="217">
        <f t="shared" si="29"/>
        <v>7</v>
      </c>
      <c r="H123" s="130">
        <f t="shared" si="30"/>
        <v>0</v>
      </c>
      <c r="I123" s="4">
        <f t="shared" si="31"/>
        <v>0</v>
      </c>
      <c r="J123" s="4">
        <f t="shared" si="32"/>
        <v>0</v>
      </c>
      <c r="K123" s="130">
        <f t="shared" si="33"/>
        <v>0</v>
      </c>
      <c r="M123" s="15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89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89"/>
      <c r="AM123" s="63" t="s">
        <v>135</v>
      </c>
      <c r="AN123" s="63" t="s">
        <v>133</v>
      </c>
      <c r="AO123" s="4"/>
      <c r="AP123" s="131"/>
      <c r="AQ123" s="4"/>
      <c r="AR123" s="2"/>
      <c r="AS123" s="131"/>
      <c r="AT123" s="4"/>
      <c r="AU123" s="131"/>
    </row>
    <row r="124" spans="1:47" ht="15" customHeight="1">
      <c r="A124" s="63" t="s">
        <v>137</v>
      </c>
      <c r="B124" s="63" t="s">
        <v>133</v>
      </c>
      <c r="C124" s="129">
        <v>7</v>
      </c>
      <c r="D124" s="146">
        <v>7</v>
      </c>
      <c r="E124" s="225">
        <f t="shared" si="27"/>
        <v>7</v>
      </c>
      <c r="F124" s="225">
        <f t="shared" si="28"/>
        <v>7</v>
      </c>
      <c r="G124" s="217">
        <f t="shared" si="29"/>
        <v>7</v>
      </c>
      <c r="H124" s="130">
        <f t="shared" si="30"/>
        <v>0</v>
      </c>
      <c r="I124" s="4">
        <f t="shared" si="31"/>
        <v>0</v>
      </c>
      <c r="J124" s="4">
        <f t="shared" si="32"/>
        <v>0</v>
      </c>
      <c r="K124" s="130">
        <f t="shared" si="33"/>
        <v>0</v>
      </c>
      <c r="M124" s="15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89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89"/>
      <c r="AM124" s="63" t="s">
        <v>137</v>
      </c>
      <c r="AN124" s="63" t="s">
        <v>133</v>
      </c>
      <c r="AO124" s="4"/>
      <c r="AP124" s="131"/>
      <c r="AQ124" s="4"/>
      <c r="AR124" s="2"/>
      <c r="AS124" s="131"/>
      <c r="AT124" s="4"/>
      <c r="AU124" s="131"/>
    </row>
    <row r="125" spans="1:47" ht="15" customHeight="1">
      <c r="A125" s="63" t="s">
        <v>138</v>
      </c>
      <c r="B125" s="63" t="s">
        <v>133</v>
      </c>
      <c r="C125" s="129">
        <v>15</v>
      </c>
      <c r="D125" s="146">
        <v>24</v>
      </c>
      <c r="E125" s="225">
        <f t="shared" si="27"/>
        <v>22</v>
      </c>
      <c r="F125" s="225">
        <f t="shared" si="28"/>
        <v>22.857142857142858</v>
      </c>
      <c r="G125" s="217">
        <f t="shared" si="29"/>
        <v>23</v>
      </c>
      <c r="H125" s="130">
        <f t="shared" si="30"/>
        <v>24</v>
      </c>
      <c r="I125" s="4">
        <f t="shared" si="31"/>
        <v>13</v>
      </c>
      <c r="J125" s="4">
        <f t="shared" si="32"/>
        <v>11</v>
      </c>
      <c r="K125" s="130">
        <f t="shared" si="33"/>
        <v>2</v>
      </c>
      <c r="L125" s="179">
        <f>SUM(I125/H125%)</f>
        <v>54.16666666666667</v>
      </c>
      <c r="M125" s="150" t="s">
        <v>11</v>
      </c>
      <c r="N125" s="170" t="s">
        <v>10</v>
      </c>
      <c r="O125" s="170" t="s">
        <v>11</v>
      </c>
      <c r="P125" s="170" t="s">
        <v>11</v>
      </c>
      <c r="Q125" s="170" t="s">
        <v>10</v>
      </c>
      <c r="R125" s="170" t="s">
        <v>10</v>
      </c>
      <c r="S125" s="170" t="s">
        <v>11</v>
      </c>
      <c r="T125" s="170" t="s">
        <v>10</v>
      </c>
      <c r="U125" s="170" t="s">
        <v>11</v>
      </c>
      <c r="V125" s="170" t="s">
        <v>11</v>
      </c>
      <c r="W125" s="170" t="s">
        <v>10</v>
      </c>
      <c r="X125" s="170" t="s">
        <v>11</v>
      </c>
      <c r="Y125" s="189" t="s">
        <v>11</v>
      </c>
      <c r="Z125" s="170" t="s">
        <v>11</v>
      </c>
      <c r="AA125" s="170" t="s">
        <v>11</v>
      </c>
      <c r="AB125" s="170" t="s">
        <v>10</v>
      </c>
      <c r="AC125" s="170" t="s">
        <v>10</v>
      </c>
      <c r="AD125" s="170" t="s">
        <v>10</v>
      </c>
      <c r="AE125" s="170" t="s">
        <v>11</v>
      </c>
      <c r="AF125" s="170"/>
      <c r="AG125" s="170" t="s">
        <v>10</v>
      </c>
      <c r="AH125" s="170" t="s">
        <v>10</v>
      </c>
      <c r="AI125" s="170" t="s">
        <v>10</v>
      </c>
      <c r="AJ125" s="170"/>
      <c r="AK125" s="170" t="s">
        <v>10</v>
      </c>
      <c r="AL125" s="189" t="s">
        <v>10</v>
      </c>
      <c r="AM125" s="63" t="s">
        <v>138</v>
      </c>
      <c r="AN125" s="63" t="s">
        <v>133</v>
      </c>
      <c r="AO125" s="4"/>
      <c r="AP125" s="131"/>
      <c r="AQ125" s="4"/>
      <c r="AR125" s="2"/>
      <c r="AS125" s="131"/>
      <c r="AT125" s="4"/>
      <c r="AU125" s="131"/>
    </row>
    <row r="126" spans="1:47" ht="15" customHeight="1">
      <c r="A126" s="63" t="s">
        <v>139</v>
      </c>
      <c r="B126" s="63" t="s">
        <v>133</v>
      </c>
      <c r="C126" s="129">
        <v>12</v>
      </c>
      <c r="D126" s="146">
        <v>19</v>
      </c>
      <c r="E126" s="225">
        <f t="shared" si="27"/>
        <v>32</v>
      </c>
      <c r="F126" s="225">
        <f t="shared" si="28"/>
        <v>26.42857142857143</v>
      </c>
      <c r="G126" s="217">
        <f t="shared" si="29"/>
        <v>25.5</v>
      </c>
      <c r="H126" s="130">
        <f t="shared" si="30"/>
        <v>23</v>
      </c>
      <c r="I126" s="4">
        <f t="shared" si="31"/>
        <v>5</v>
      </c>
      <c r="J126" s="4">
        <f t="shared" si="32"/>
        <v>18</v>
      </c>
      <c r="K126" s="130">
        <f t="shared" si="33"/>
        <v>-13</v>
      </c>
      <c r="L126" s="179">
        <f>SUM(I126/H126%)</f>
        <v>21.73913043478261</v>
      </c>
      <c r="M126" s="150" t="s">
        <v>11</v>
      </c>
      <c r="N126" s="170" t="s">
        <v>11</v>
      </c>
      <c r="O126" s="170" t="s">
        <v>11</v>
      </c>
      <c r="P126" s="170" t="s">
        <v>11</v>
      </c>
      <c r="Q126" s="170" t="s">
        <v>11</v>
      </c>
      <c r="R126" s="170" t="s">
        <v>11</v>
      </c>
      <c r="S126" s="170" t="s">
        <v>11</v>
      </c>
      <c r="T126" s="170" t="s">
        <v>10</v>
      </c>
      <c r="U126" s="170"/>
      <c r="V126" s="170" t="s">
        <v>11</v>
      </c>
      <c r="W126" s="170" t="s">
        <v>10</v>
      </c>
      <c r="X126" s="170" t="s">
        <v>10</v>
      </c>
      <c r="Y126" s="189" t="s">
        <v>11</v>
      </c>
      <c r="Z126" s="170" t="s">
        <v>10</v>
      </c>
      <c r="AA126" s="170" t="s">
        <v>11</v>
      </c>
      <c r="AB126" s="170" t="s">
        <v>11</v>
      </c>
      <c r="AC126" s="170" t="s">
        <v>11</v>
      </c>
      <c r="AD126" s="170" t="s">
        <v>11</v>
      </c>
      <c r="AE126" s="170"/>
      <c r="AF126" s="170" t="s">
        <v>11</v>
      </c>
      <c r="AG126" s="170" t="s">
        <v>11</v>
      </c>
      <c r="AH126" s="170"/>
      <c r="AI126" s="170" t="s">
        <v>11</v>
      </c>
      <c r="AJ126" s="170" t="s">
        <v>11</v>
      </c>
      <c r="AK126" s="170" t="s">
        <v>10</v>
      </c>
      <c r="AL126" s="189" t="s">
        <v>11</v>
      </c>
      <c r="AM126" s="63" t="s">
        <v>139</v>
      </c>
      <c r="AN126" s="63" t="s">
        <v>133</v>
      </c>
      <c r="AO126" s="4"/>
      <c r="AP126" s="131"/>
      <c r="AQ126" s="4"/>
      <c r="AR126" s="2"/>
      <c r="AS126" s="131"/>
      <c r="AT126" s="4"/>
      <c r="AU126" s="131"/>
    </row>
    <row r="127" spans="1:47" ht="15" customHeight="1">
      <c r="A127" s="63" t="s">
        <v>140</v>
      </c>
      <c r="B127" s="63" t="s">
        <v>133</v>
      </c>
      <c r="C127" s="129">
        <v>15</v>
      </c>
      <c r="D127" s="146">
        <v>15</v>
      </c>
      <c r="E127" s="225">
        <f t="shared" si="27"/>
        <v>15</v>
      </c>
      <c r="F127" s="225">
        <f t="shared" si="28"/>
        <v>15</v>
      </c>
      <c r="G127" s="217">
        <f t="shared" si="29"/>
        <v>15</v>
      </c>
      <c r="H127" s="130">
        <f t="shared" si="30"/>
        <v>0</v>
      </c>
      <c r="I127" s="4">
        <f t="shared" si="31"/>
        <v>0</v>
      </c>
      <c r="J127" s="4">
        <f t="shared" si="32"/>
        <v>0</v>
      </c>
      <c r="K127" s="130">
        <f t="shared" si="33"/>
        <v>0</v>
      </c>
      <c r="M127" s="15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89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89"/>
      <c r="AM127" s="63" t="s">
        <v>140</v>
      </c>
      <c r="AN127" s="63" t="s">
        <v>133</v>
      </c>
      <c r="AO127" s="4"/>
      <c r="AP127" s="131"/>
      <c r="AQ127" s="4"/>
      <c r="AR127" s="2"/>
      <c r="AS127" s="131"/>
      <c r="AT127" s="4"/>
      <c r="AU127" s="131"/>
    </row>
    <row r="128" spans="1:47" s="138" customFormat="1" ht="15" customHeight="1" thickBot="1">
      <c r="A128" s="132" t="s">
        <v>141</v>
      </c>
      <c r="B128" s="132" t="s">
        <v>133</v>
      </c>
      <c r="C128" s="133">
        <v>15</v>
      </c>
      <c r="D128" s="147">
        <v>16</v>
      </c>
      <c r="E128" s="225">
        <f t="shared" si="27"/>
        <v>17</v>
      </c>
      <c r="F128" s="225">
        <f t="shared" si="28"/>
        <v>16.571428571428573</v>
      </c>
      <c r="G128" s="217">
        <f t="shared" si="29"/>
        <v>16.5</v>
      </c>
      <c r="H128" s="136">
        <f t="shared" si="30"/>
        <v>1</v>
      </c>
      <c r="I128" s="137">
        <f t="shared" si="31"/>
        <v>0</v>
      </c>
      <c r="J128" s="137">
        <f t="shared" si="32"/>
        <v>1</v>
      </c>
      <c r="K128" s="130">
        <f t="shared" si="33"/>
        <v>-1</v>
      </c>
      <c r="L128" s="180"/>
      <c r="M128" s="151"/>
      <c r="N128" s="171"/>
      <c r="O128" s="171"/>
      <c r="P128" s="171"/>
      <c r="Q128" s="171"/>
      <c r="R128" s="171"/>
      <c r="S128" s="171"/>
      <c r="T128" s="171" t="s">
        <v>11</v>
      </c>
      <c r="U128" s="171"/>
      <c r="V128" s="171"/>
      <c r="W128" s="171"/>
      <c r="X128" s="171"/>
      <c r="Y128" s="190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90"/>
      <c r="AM128" s="132" t="s">
        <v>141</v>
      </c>
      <c r="AN128" s="132" t="s">
        <v>133</v>
      </c>
      <c r="AO128" s="137"/>
      <c r="AP128" s="140"/>
      <c r="AQ128" s="137"/>
      <c r="AR128" s="139"/>
      <c r="AS128" s="140"/>
      <c r="AT128" s="137"/>
      <c r="AU128" s="140"/>
    </row>
    <row r="129" spans="1:47" ht="15" customHeight="1">
      <c r="A129" s="63" t="s">
        <v>125</v>
      </c>
      <c r="B129" s="63" t="s">
        <v>1</v>
      </c>
      <c r="C129" s="129">
        <v>6</v>
      </c>
      <c r="D129" s="146">
        <v>8</v>
      </c>
      <c r="E129" s="225">
        <f t="shared" si="27"/>
        <v>-3</v>
      </c>
      <c r="F129" s="225">
        <f t="shared" si="28"/>
        <v>1.7142857142857144</v>
      </c>
      <c r="G129" s="217">
        <f t="shared" si="29"/>
        <v>2.5</v>
      </c>
      <c r="H129" s="130">
        <f t="shared" si="30"/>
        <v>23</v>
      </c>
      <c r="I129" s="4">
        <f t="shared" si="31"/>
        <v>17</v>
      </c>
      <c r="J129" s="4">
        <f t="shared" si="32"/>
        <v>6</v>
      </c>
      <c r="K129" s="130">
        <f t="shared" si="33"/>
        <v>11</v>
      </c>
      <c r="L129" s="179">
        <f>SUM(I129/H129%)</f>
        <v>73.91304347826086</v>
      </c>
      <c r="M129" s="150"/>
      <c r="N129" s="170" t="s">
        <v>11</v>
      </c>
      <c r="O129" s="170" t="s">
        <v>10</v>
      </c>
      <c r="P129" s="170"/>
      <c r="Q129" s="170" t="s">
        <v>10</v>
      </c>
      <c r="R129" s="170" t="s">
        <v>10</v>
      </c>
      <c r="S129" s="170" t="s">
        <v>10</v>
      </c>
      <c r="T129" s="170" t="s">
        <v>11</v>
      </c>
      <c r="U129" s="170" t="s">
        <v>10</v>
      </c>
      <c r="V129" s="170" t="s">
        <v>10</v>
      </c>
      <c r="W129" s="170" t="s">
        <v>11</v>
      </c>
      <c r="X129" s="170"/>
      <c r="Y129" s="189" t="s">
        <v>10</v>
      </c>
      <c r="Z129" s="170" t="s">
        <v>10</v>
      </c>
      <c r="AA129" s="170" t="s">
        <v>10</v>
      </c>
      <c r="AB129" s="170" t="s">
        <v>10</v>
      </c>
      <c r="AC129" s="170" t="s">
        <v>10</v>
      </c>
      <c r="AD129" s="170" t="s">
        <v>11</v>
      </c>
      <c r="AE129" s="170" t="s">
        <v>10</v>
      </c>
      <c r="AF129" s="170" t="s">
        <v>11</v>
      </c>
      <c r="AG129" s="170" t="s">
        <v>10</v>
      </c>
      <c r="AH129" s="170" t="s">
        <v>10</v>
      </c>
      <c r="AI129" s="170" t="s">
        <v>10</v>
      </c>
      <c r="AJ129" s="170" t="s">
        <v>11</v>
      </c>
      <c r="AK129" s="170" t="s">
        <v>10</v>
      </c>
      <c r="AL129" s="189" t="s">
        <v>10</v>
      </c>
      <c r="AM129" s="63" t="s">
        <v>125</v>
      </c>
      <c r="AN129" s="63" t="s">
        <v>1</v>
      </c>
      <c r="AO129" s="4"/>
      <c r="AP129" s="131"/>
      <c r="AQ129" s="4"/>
      <c r="AR129" s="2"/>
      <c r="AS129" s="131"/>
      <c r="AT129" s="4"/>
      <c r="AU129" s="131"/>
    </row>
    <row r="130" spans="1:47" ht="15" customHeight="1">
      <c r="A130" s="135" t="s">
        <v>259</v>
      </c>
      <c r="B130" s="63" t="s">
        <v>1</v>
      </c>
      <c r="C130" s="129">
        <v>8</v>
      </c>
      <c r="D130" s="146">
        <v>15</v>
      </c>
      <c r="E130" s="225">
        <f t="shared" si="27"/>
        <v>14</v>
      </c>
      <c r="F130" s="225">
        <f t="shared" si="28"/>
        <v>14.428571428571429</v>
      </c>
      <c r="G130" s="217">
        <f t="shared" si="29"/>
        <v>14.5</v>
      </c>
      <c r="H130" s="130">
        <f t="shared" si="30"/>
        <v>1</v>
      </c>
      <c r="I130" s="4">
        <f t="shared" si="31"/>
        <v>1</v>
      </c>
      <c r="J130" s="4">
        <f t="shared" si="32"/>
        <v>0</v>
      </c>
      <c r="K130" s="130">
        <f t="shared" si="33"/>
        <v>1</v>
      </c>
      <c r="L130" s="179">
        <f>SUM(I130/H130%)</f>
        <v>100</v>
      </c>
      <c r="M130" s="150" t="s">
        <v>103</v>
      </c>
      <c r="N130" s="170" t="s">
        <v>103</v>
      </c>
      <c r="O130" s="170" t="s">
        <v>103</v>
      </c>
      <c r="P130" s="170" t="s">
        <v>103</v>
      </c>
      <c r="Q130" s="170" t="s">
        <v>103</v>
      </c>
      <c r="R130" s="170" t="s">
        <v>103</v>
      </c>
      <c r="S130" s="170" t="s">
        <v>103</v>
      </c>
      <c r="T130" s="170" t="s">
        <v>103</v>
      </c>
      <c r="U130" s="170" t="s">
        <v>103</v>
      </c>
      <c r="V130" s="170" t="s">
        <v>103</v>
      </c>
      <c r="W130" s="170" t="s">
        <v>103</v>
      </c>
      <c r="X130" s="170" t="s">
        <v>103</v>
      </c>
      <c r="Y130" s="189" t="s">
        <v>103</v>
      </c>
      <c r="Z130" s="170" t="s">
        <v>10</v>
      </c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89"/>
      <c r="AM130" s="135" t="s">
        <v>259</v>
      </c>
      <c r="AN130" s="63" t="s">
        <v>1</v>
      </c>
      <c r="AO130" s="4"/>
      <c r="AP130" s="131"/>
      <c r="AQ130" s="4"/>
      <c r="AR130" s="2"/>
      <c r="AS130" s="131"/>
      <c r="AT130" s="4"/>
      <c r="AU130" s="131"/>
    </row>
    <row r="131" spans="1:47" ht="15" customHeight="1">
      <c r="A131" s="63" t="s">
        <v>126</v>
      </c>
      <c r="B131" s="63" t="s">
        <v>1</v>
      </c>
      <c r="C131" s="129">
        <v>8</v>
      </c>
      <c r="D131" s="146">
        <v>11</v>
      </c>
      <c r="E131" s="225">
        <f t="shared" si="27"/>
        <v>5</v>
      </c>
      <c r="F131" s="225">
        <f t="shared" si="28"/>
        <v>7.571428571428571</v>
      </c>
      <c r="G131" s="217">
        <f t="shared" si="29"/>
        <v>8</v>
      </c>
      <c r="H131" s="130">
        <f t="shared" si="30"/>
        <v>22</v>
      </c>
      <c r="I131" s="4">
        <f t="shared" si="31"/>
        <v>14</v>
      </c>
      <c r="J131" s="4">
        <f t="shared" si="32"/>
        <v>8</v>
      </c>
      <c r="K131" s="130">
        <f t="shared" si="33"/>
        <v>6</v>
      </c>
      <c r="L131" s="179">
        <f>SUM(I131/H131%)</f>
        <v>63.63636363636363</v>
      </c>
      <c r="M131" s="150" t="s">
        <v>11</v>
      </c>
      <c r="N131" s="170" t="s">
        <v>10</v>
      </c>
      <c r="O131" s="170" t="s">
        <v>10</v>
      </c>
      <c r="P131" s="170" t="s">
        <v>10</v>
      </c>
      <c r="Q131" s="170" t="s">
        <v>11</v>
      </c>
      <c r="R131" s="170" t="s">
        <v>11</v>
      </c>
      <c r="S131" s="170"/>
      <c r="T131" s="170" t="s">
        <v>11</v>
      </c>
      <c r="U131" s="170" t="s">
        <v>11</v>
      </c>
      <c r="V131" s="170" t="s">
        <v>10</v>
      </c>
      <c r="W131" s="170" t="s">
        <v>10</v>
      </c>
      <c r="X131" s="170" t="s">
        <v>10</v>
      </c>
      <c r="Y131" s="189" t="s">
        <v>10</v>
      </c>
      <c r="Z131" s="170"/>
      <c r="AA131" s="170" t="s">
        <v>10</v>
      </c>
      <c r="AB131" s="170"/>
      <c r="AC131" s="170" t="s">
        <v>11</v>
      </c>
      <c r="AD131" s="170" t="s">
        <v>10</v>
      </c>
      <c r="AE131" s="170" t="s">
        <v>11</v>
      </c>
      <c r="AF131" s="170" t="s">
        <v>11</v>
      </c>
      <c r="AG131" s="170" t="s">
        <v>10</v>
      </c>
      <c r="AH131" s="170" t="s">
        <v>10</v>
      </c>
      <c r="AI131" s="170" t="s">
        <v>10</v>
      </c>
      <c r="AJ131" s="170" t="s">
        <v>10</v>
      </c>
      <c r="AK131" s="170"/>
      <c r="AL131" s="189" t="s">
        <v>10</v>
      </c>
      <c r="AM131" s="63" t="s">
        <v>126</v>
      </c>
      <c r="AN131" s="63" t="s">
        <v>1</v>
      </c>
      <c r="AO131" s="4"/>
      <c r="AP131" s="131"/>
      <c r="AQ131" s="4"/>
      <c r="AR131" s="2"/>
      <c r="AS131" s="131"/>
      <c r="AT131" s="4"/>
      <c r="AU131" s="131"/>
    </row>
    <row r="132" spans="1:47" ht="15" customHeight="1">
      <c r="A132" s="63" t="s">
        <v>127</v>
      </c>
      <c r="B132" s="63" t="s">
        <v>1</v>
      </c>
      <c r="C132" s="129">
        <v>5</v>
      </c>
      <c r="D132" s="146">
        <v>5</v>
      </c>
      <c r="E132" s="225">
        <f t="shared" si="27"/>
        <v>0</v>
      </c>
      <c r="F132" s="225">
        <f t="shared" si="28"/>
        <v>2.142857142857143</v>
      </c>
      <c r="G132" s="217">
        <f t="shared" si="29"/>
        <v>2.5</v>
      </c>
      <c r="H132" s="130">
        <f t="shared" si="30"/>
        <v>7</v>
      </c>
      <c r="I132" s="4">
        <f t="shared" si="31"/>
        <v>6</v>
      </c>
      <c r="J132" s="4">
        <f t="shared" si="32"/>
        <v>1</v>
      </c>
      <c r="K132" s="130">
        <f t="shared" si="33"/>
        <v>5</v>
      </c>
      <c r="L132" s="179">
        <f>SUM(I132/H132%)</f>
        <v>85.71428571428571</v>
      </c>
      <c r="M132" s="150" t="s">
        <v>10</v>
      </c>
      <c r="N132" s="170"/>
      <c r="O132" s="170"/>
      <c r="P132" s="170" t="s">
        <v>10</v>
      </c>
      <c r="Q132" s="170"/>
      <c r="R132" s="170"/>
      <c r="S132" s="170" t="s">
        <v>10</v>
      </c>
      <c r="T132" s="170"/>
      <c r="U132" s="170"/>
      <c r="V132" s="170"/>
      <c r="W132" s="170"/>
      <c r="X132" s="170" t="s">
        <v>10</v>
      </c>
      <c r="Y132" s="189"/>
      <c r="Z132" s="170" t="s">
        <v>11</v>
      </c>
      <c r="AA132" s="170"/>
      <c r="AB132" s="170" t="s">
        <v>10</v>
      </c>
      <c r="AC132" s="170"/>
      <c r="AD132" s="170"/>
      <c r="AE132" s="170"/>
      <c r="AF132" s="170"/>
      <c r="AG132" s="170"/>
      <c r="AH132" s="170"/>
      <c r="AI132" s="170"/>
      <c r="AJ132" s="170"/>
      <c r="AK132" s="170" t="s">
        <v>10</v>
      </c>
      <c r="AL132" s="189"/>
      <c r="AM132" s="63" t="s">
        <v>127</v>
      </c>
      <c r="AN132" s="63" t="s">
        <v>1</v>
      </c>
      <c r="AO132" s="4"/>
      <c r="AP132" s="131"/>
      <c r="AQ132" s="4"/>
      <c r="AR132" s="2"/>
      <c r="AS132" s="131"/>
      <c r="AT132" s="4"/>
      <c r="AU132" s="131"/>
    </row>
    <row r="133" spans="1:47" ht="15" customHeight="1">
      <c r="A133" s="63" t="s">
        <v>128</v>
      </c>
      <c r="B133" s="63" t="s">
        <v>1</v>
      </c>
      <c r="C133" s="129">
        <v>8</v>
      </c>
      <c r="D133" s="146">
        <v>5</v>
      </c>
      <c r="E133" s="225">
        <f t="shared" si="27"/>
        <v>4</v>
      </c>
      <c r="F133" s="225">
        <f t="shared" si="28"/>
        <v>4.428571428571429</v>
      </c>
      <c r="G133" s="217">
        <f t="shared" si="29"/>
        <v>4.5</v>
      </c>
      <c r="H133" s="130">
        <f t="shared" si="30"/>
        <v>25</v>
      </c>
      <c r="I133" s="4">
        <f t="shared" si="31"/>
        <v>13</v>
      </c>
      <c r="J133" s="4">
        <f t="shared" si="32"/>
        <v>12</v>
      </c>
      <c r="K133" s="130">
        <f t="shared" si="33"/>
        <v>1</v>
      </c>
      <c r="L133" s="179">
        <f>SUM(I133/H133%)</f>
        <v>52</v>
      </c>
      <c r="M133" s="150" t="s">
        <v>10</v>
      </c>
      <c r="N133" s="170" t="s">
        <v>11</v>
      </c>
      <c r="O133" s="170" t="s">
        <v>10</v>
      </c>
      <c r="P133" s="170" t="s">
        <v>10</v>
      </c>
      <c r="Q133" s="170" t="s">
        <v>11</v>
      </c>
      <c r="R133" s="170" t="s">
        <v>11</v>
      </c>
      <c r="S133" s="170" t="s">
        <v>11</v>
      </c>
      <c r="T133" s="170" t="s">
        <v>11</v>
      </c>
      <c r="U133" s="170" t="s">
        <v>11</v>
      </c>
      <c r="V133" s="170" t="s">
        <v>10</v>
      </c>
      <c r="W133" s="170" t="s">
        <v>10</v>
      </c>
      <c r="X133" s="170" t="s">
        <v>11</v>
      </c>
      <c r="Y133" s="189" t="s">
        <v>10</v>
      </c>
      <c r="Z133" s="170"/>
      <c r="AA133" s="170" t="s">
        <v>11</v>
      </c>
      <c r="AB133" s="170" t="s">
        <v>10</v>
      </c>
      <c r="AC133" s="170" t="s">
        <v>10</v>
      </c>
      <c r="AD133" s="170" t="s">
        <v>10</v>
      </c>
      <c r="AE133" s="170" t="s">
        <v>10</v>
      </c>
      <c r="AF133" s="170" t="s">
        <v>11</v>
      </c>
      <c r="AG133" s="170" t="s">
        <v>10</v>
      </c>
      <c r="AH133" s="170" t="s">
        <v>10</v>
      </c>
      <c r="AI133" s="170" t="s">
        <v>10</v>
      </c>
      <c r="AJ133" s="170" t="s">
        <v>11</v>
      </c>
      <c r="AK133" s="170" t="s">
        <v>11</v>
      </c>
      <c r="AL133" s="189" t="s">
        <v>11</v>
      </c>
      <c r="AM133" s="63" t="s">
        <v>128</v>
      </c>
      <c r="AN133" s="63" t="s">
        <v>1</v>
      </c>
      <c r="AO133" s="4"/>
      <c r="AP133" s="131"/>
      <c r="AQ133" s="4"/>
      <c r="AR133" s="2"/>
      <c r="AS133" s="131"/>
      <c r="AT133" s="4"/>
      <c r="AU133" s="131"/>
    </row>
    <row r="134" spans="1:47" ht="15" customHeight="1">
      <c r="A134" s="63" t="s">
        <v>129</v>
      </c>
      <c r="B134" s="63" t="s">
        <v>1</v>
      </c>
      <c r="C134" s="129">
        <v>13</v>
      </c>
      <c r="D134" s="146">
        <v>13</v>
      </c>
      <c r="E134" s="225">
        <f t="shared" si="27"/>
        <v>13</v>
      </c>
      <c r="F134" s="225">
        <f t="shared" si="28"/>
        <v>13</v>
      </c>
      <c r="G134" s="217">
        <f t="shared" si="29"/>
        <v>13</v>
      </c>
      <c r="H134" s="130">
        <f t="shared" si="30"/>
        <v>0</v>
      </c>
      <c r="I134" s="4">
        <f t="shared" si="31"/>
        <v>0</v>
      </c>
      <c r="J134" s="4">
        <f t="shared" si="32"/>
        <v>0</v>
      </c>
      <c r="K134" s="130">
        <f t="shared" si="33"/>
        <v>0</v>
      </c>
      <c r="M134" s="15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89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89"/>
      <c r="AM134" s="63" t="s">
        <v>129</v>
      </c>
      <c r="AN134" s="63" t="s">
        <v>1</v>
      </c>
      <c r="AO134" s="4"/>
      <c r="AP134" s="131"/>
      <c r="AQ134" s="4"/>
      <c r="AR134" s="2"/>
      <c r="AS134" s="131"/>
      <c r="AT134" s="4"/>
      <c r="AU134" s="131"/>
    </row>
    <row r="135" spans="1:47" ht="15" customHeight="1">
      <c r="A135" s="63" t="s">
        <v>130</v>
      </c>
      <c r="B135" s="63" t="s">
        <v>1</v>
      </c>
      <c r="C135" s="129">
        <v>7</v>
      </c>
      <c r="D135" s="146">
        <v>2</v>
      </c>
      <c r="E135" s="225">
        <f t="shared" si="27"/>
        <v>-4</v>
      </c>
      <c r="F135" s="225">
        <f t="shared" si="28"/>
        <v>-1.4285714285714284</v>
      </c>
      <c r="G135" s="217">
        <f t="shared" si="29"/>
        <v>-1</v>
      </c>
      <c r="H135" s="130">
        <f t="shared" si="30"/>
        <v>26</v>
      </c>
      <c r="I135" s="4">
        <f t="shared" si="31"/>
        <v>16</v>
      </c>
      <c r="J135" s="4">
        <f t="shared" si="32"/>
        <v>10</v>
      </c>
      <c r="K135" s="130">
        <f t="shared" si="33"/>
        <v>6</v>
      </c>
      <c r="L135" s="179">
        <f>SUM(I135/H135%)</f>
        <v>61.53846153846153</v>
      </c>
      <c r="M135" s="150" t="s">
        <v>10</v>
      </c>
      <c r="N135" s="170" t="s">
        <v>10</v>
      </c>
      <c r="O135" s="170" t="s">
        <v>11</v>
      </c>
      <c r="P135" s="170" t="s">
        <v>11</v>
      </c>
      <c r="Q135" s="170" t="s">
        <v>11</v>
      </c>
      <c r="R135" s="170" t="s">
        <v>10</v>
      </c>
      <c r="S135" s="170" t="s">
        <v>10</v>
      </c>
      <c r="T135" s="170" t="s">
        <v>11</v>
      </c>
      <c r="U135" s="170" t="s">
        <v>11</v>
      </c>
      <c r="V135" s="170" t="s">
        <v>10</v>
      </c>
      <c r="W135" s="170" t="s">
        <v>10</v>
      </c>
      <c r="X135" s="170" t="s">
        <v>10</v>
      </c>
      <c r="Y135" s="189" t="s">
        <v>10</v>
      </c>
      <c r="Z135" s="170" t="s">
        <v>10</v>
      </c>
      <c r="AA135" s="170" t="s">
        <v>11</v>
      </c>
      <c r="AB135" s="170" t="s">
        <v>11</v>
      </c>
      <c r="AC135" s="170" t="s">
        <v>10</v>
      </c>
      <c r="AD135" s="170" t="s">
        <v>11</v>
      </c>
      <c r="AE135" s="170" t="s">
        <v>10</v>
      </c>
      <c r="AF135" s="170" t="s">
        <v>10</v>
      </c>
      <c r="AG135" s="170" t="s">
        <v>11</v>
      </c>
      <c r="AH135" s="170" t="s">
        <v>11</v>
      </c>
      <c r="AI135" s="170" t="s">
        <v>10</v>
      </c>
      <c r="AJ135" s="170" t="s">
        <v>10</v>
      </c>
      <c r="AK135" s="170" t="s">
        <v>10</v>
      </c>
      <c r="AL135" s="189" t="s">
        <v>10</v>
      </c>
      <c r="AM135" s="63" t="s">
        <v>130</v>
      </c>
      <c r="AN135" s="63" t="s">
        <v>1</v>
      </c>
      <c r="AO135" s="4"/>
      <c r="AP135" s="131"/>
      <c r="AQ135" s="4"/>
      <c r="AR135" s="2"/>
      <c r="AS135" s="131"/>
      <c r="AT135" s="4"/>
      <c r="AU135" s="131"/>
    </row>
    <row r="136" spans="1:47" ht="15" customHeight="1">
      <c r="A136" s="63" t="s">
        <v>131</v>
      </c>
      <c r="B136" s="63" t="s">
        <v>1</v>
      </c>
      <c r="C136" s="129">
        <v>5</v>
      </c>
      <c r="D136" s="146">
        <v>5</v>
      </c>
      <c r="E136" s="225">
        <f t="shared" si="27"/>
        <v>-5</v>
      </c>
      <c r="F136" s="225">
        <f t="shared" si="28"/>
        <v>-0.7142857142857144</v>
      </c>
      <c r="G136" s="217">
        <f t="shared" si="29"/>
        <v>0</v>
      </c>
      <c r="H136" s="130">
        <f t="shared" si="30"/>
        <v>26</v>
      </c>
      <c r="I136" s="4">
        <f t="shared" si="31"/>
        <v>18</v>
      </c>
      <c r="J136" s="4">
        <f t="shared" si="32"/>
        <v>8</v>
      </c>
      <c r="K136" s="130">
        <f t="shared" si="33"/>
        <v>10</v>
      </c>
      <c r="L136" s="179">
        <f>SUM(I136/H136%)</f>
        <v>69.23076923076923</v>
      </c>
      <c r="M136" s="150" t="s">
        <v>10</v>
      </c>
      <c r="N136" s="170" t="s">
        <v>11</v>
      </c>
      <c r="O136" s="170" t="s">
        <v>11</v>
      </c>
      <c r="P136" s="170" t="s">
        <v>11</v>
      </c>
      <c r="Q136" s="170" t="s">
        <v>10</v>
      </c>
      <c r="R136" s="170" t="s">
        <v>10</v>
      </c>
      <c r="S136" s="170" t="s">
        <v>11</v>
      </c>
      <c r="T136" s="170" t="s">
        <v>11</v>
      </c>
      <c r="U136" s="170" t="s">
        <v>10</v>
      </c>
      <c r="V136" s="170" t="s">
        <v>10</v>
      </c>
      <c r="W136" s="170" t="s">
        <v>10</v>
      </c>
      <c r="X136" s="170" t="s">
        <v>10</v>
      </c>
      <c r="Y136" s="189" t="s">
        <v>10</v>
      </c>
      <c r="Z136" s="170" t="s">
        <v>11</v>
      </c>
      <c r="AA136" s="170" t="s">
        <v>11</v>
      </c>
      <c r="AB136" s="170" t="s">
        <v>10</v>
      </c>
      <c r="AC136" s="170" t="s">
        <v>10</v>
      </c>
      <c r="AD136" s="170" t="s">
        <v>10</v>
      </c>
      <c r="AE136" s="170" t="s">
        <v>10</v>
      </c>
      <c r="AF136" s="170" t="s">
        <v>10</v>
      </c>
      <c r="AG136" s="170" t="s">
        <v>10</v>
      </c>
      <c r="AH136" s="170" t="s">
        <v>10</v>
      </c>
      <c r="AI136" s="170" t="s">
        <v>10</v>
      </c>
      <c r="AJ136" s="170" t="s">
        <v>10</v>
      </c>
      <c r="AK136" s="170" t="s">
        <v>11</v>
      </c>
      <c r="AL136" s="189" t="s">
        <v>10</v>
      </c>
      <c r="AM136" s="63" t="s">
        <v>131</v>
      </c>
      <c r="AN136" s="63" t="s">
        <v>1</v>
      </c>
      <c r="AO136" s="4"/>
      <c r="AP136" s="131"/>
      <c r="AQ136" s="4"/>
      <c r="AR136" s="2"/>
      <c r="AS136" s="131"/>
      <c r="AT136" s="4"/>
      <c r="AU136" s="131"/>
    </row>
    <row r="137" spans="1:47" ht="15" customHeight="1">
      <c r="A137" s="63" t="s">
        <v>115</v>
      </c>
      <c r="B137" s="63" t="s">
        <v>116</v>
      </c>
      <c r="C137" s="129">
        <v>19</v>
      </c>
      <c r="D137" s="146">
        <v>19</v>
      </c>
      <c r="E137" s="225">
        <f t="shared" si="27"/>
        <v>19</v>
      </c>
      <c r="F137" s="225">
        <f t="shared" si="28"/>
        <v>19</v>
      </c>
      <c r="G137" s="217">
        <f t="shared" si="29"/>
        <v>19</v>
      </c>
      <c r="H137" s="130">
        <f t="shared" si="30"/>
        <v>0</v>
      </c>
      <c r="I137" s="4">
        <f t="shared" si="31"/>
        <v>0</v>
      </c>
      <c r="J137" s="4">
        <f t="shared" si="32"/>
        <v>0</v>
      </c>
      <c r="K137" s="130">
        <f t="shared" si="33"/>
        <v>0</v>
      </c>
      <c r="M137" s="15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89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89"/>
      <c r="AM137" s="63" t="s">
        <v>115</v>
      </c>
      <c r="AN137" s="63" t="s">
        <v>116</v>
      </c>
      <c r="AO137" s="4"/>
      <c r="AP137" s="131"/>
      <c r="AQ137" s="4"/>
      <c r="AR137" s="2"/>
      <c r="AS137" s="131"/>
      <c r="AT137" s="4"/>
      <c r="AU137" s="131"/>
    </row>
    <row r="138" spans="1:47" ht="15" customHeight="1">
      <c r="A138" s="63" t="s">
        <v>117</v>
      </c>
      <c r="B138" s="63" t="s">
        <v>116</v>
      </c>
      <c r="C138" s="129">
        <v>12</v>
      </c>
      <c r="D138" s="146">
        <v>15</v>
      </c>
      <c r="E138" s="225">
        <f t="shared" si="27"/>
        <v>15</v>
      </c>
      <c r="F138" s="225">
        <f t="shared" si="28"/>
        <v>15</v>
      </c>
      <c r="G138" s="217">
        <f t="shared" si="29"/>
        <v>15</v>
      </c>
      <c r="H138" s="130">
        <f t="shared" si="30"/>
        <v>20</v>
      </c>
      <c r="I138" s="4">
        <f t="shared" si="31"/>
        <v>10</v>
      </c>
      <c r="J138" s="4">
        <f t="shared" si="32"/>
        <v>10</v>
      </c>
      <c r="K138" s="130">
        <f t="shared" si="33"/>
        <v>0</v>
      </c>
      <c r="L138" s="179">
        <f>SUM(I138/H138%)</f>
        <v>50</v>
      </c>
      <c r="M138" s="150" t="s">
        <v>11</v>
      </c>
      <c r="N138" s="170" t="s">
        <v>10</v>
      </c>
      <c r="O138" s="170" t="s">
        <v>10</v>
      </c>
      <c r="P138" s="170" t="s">
        <v>11</v>
      </c>
      <c r="Q138" s="170"/>
      <c r="R138" s="170" t="s">
        <v>10</v>
      </c>
      <c r="S138" s="170" t="s">
        <v>10</v>
      </c>
      <c r="T138" s="170"/>
      <c r="U138" s="170"/>
      <c r="V138" s="170" t="s">
        <v>11</v>
      </c>
      <c r="W138" s="170" t="s">
        <v>11</v>
      </c>
      <c r="X138" s="170" t="s">
        <v>11</v>
      </c>
      <c r="Y138" s="189" t="s">
        <v>10</v>
      </c>
      <c r="Z138" s="170"/>
      <c r="AA138" s="170" t="s">
        <v>10</v>
      </c>
      <c r="AB138" s="170" t="s">
        <v>11</v>
      </c>
      <c r="AC138" s="170" t="s">
        <v>10</v>
      </c>
      <c r="AD138" s="170" t="s">
        <v>10</v>
      </c>
      <c r="AE138" s="170" t="s">
        <v>11</v>
      </c>
      <c r="AF138" s="170" t="s">
        <v>10</v>
      </c>
      <c r="AG138" s="170"/>
      <c r="AH138" s="170"/>
      <c r="AI138" s="170" t="s">
        <v>11</v>
      </c>
      <c r="AJ138" s="170" t="s">
        <v>11</v>
      </c>
      <c r="AK138" s="170" t="s">
        <v>11</v>
      </c>
      <c r="AL138" s="189" t="s">
        <v>10</v>
      </c>
      <c r="AM138" s="63" t="s">
        <v>117</v>
      </c>
      <c r="AN138" s="63" t="s">
        <v>116</v>
      </c>
      <c r="AO138" s="4"/>
      <c r="AP138" s="131"/>
      <c r="AQ138" s="4"/>
      <c r="AR138" s="2"/>
      <c r="AS138" s="131"/>
      <c r="AT138" s="4"/>
      <c r="AU138" s="131"/>
    </row>
    <row r="139" spans="1:47" s="138" customFormat="1" ht="15" customHeight="1" thickBot="1">
      <c r="A139" s="132" t="s">
        <v>118</v>
      </c>
      <c r="B139" s="132" t="s">
        <v>116</v>
      </c>
      <c r="C139" s="133">
        <v>10</v>
      </c>
      <c r="D139" s="147">
        <v>10</v>
      </c>
      <c r="E139" s="225">
        <f t="shared" si="27"/>
        <v>10</v>
      </c>
      <c r="F139" s="225">
        <f t="shared" si="28"/>
        <v>10</v>
      </c>
      <c r="G139" s="217">
        <f t="shared" si="29"/>
        <v>10</v>
      </c>
      <c r="H139" s="136">
        <f t="shared" si="30"/>
        <v>0</v>
      </c>
      <c r="I139" s="137">
        <f t="shared" si="31"/>
        <v>0</v>
      </c>
      <c r="J139" s="137">
        <f t="shared" si="32"/>
        <v>0</v>
      </c>
      <c r="K139" s="130">
        <f t="shared" si="33"/>
        <v>0</v>
      </c>
      <c r="L139" s="180"/>
      <c r="M139" s="15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90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90"/>
      <c r="AM139" s="132" t="s">
        <v>118</v>
      </c>
      <c r="AN139" s="132" t="s">
        <v>116</v>
      </c>
      <c r="AO139" s="137"/>
      <c r="AP139" s="140"/>
      <c r="AQ139" s="137"/>
      <c r="AR139" s="139"/>
      <c r="AS139" s="140"/>
      <c r="AT139" s="137"/>
      <c r="AU139" s="140"/>
    </row>
    <row r="140" spans="1:47" ht="15" customHeight="1">
      <c r="A140" s="63" t="s">
        <v>119</v>
      </c>
      <c r="B140" s="63" t="s">
        <v>116</v>
      </c>
      <c r="C140" s="129">
        <v>11</v>
      </c>
      <c r="D140" s="146">
        <v>6</v>
      </c>
      <c r="E140" s="225">
        <f t="shared" si="27"/>
        <v>3</v>
      </c>
      <c r="F140" s="225">
        <f t="shared" si="28"/>
        <v>4.285714285714286</v>
      </c>
      <c r="G140" s="217">
        <f t="shared" si="29"/>
        <v>4.5</v>
      </c>
      <c r="H140" s="130">
        <f t="shared" si="30"/>
        <v>17</v>
      </c>
      <c r="I140" s="4">
        <f t="shared" si="31"/>
        <v>10</v>
      </c>
      <c r="J140" s="4">
        <f t="shared" si="32"/>
        <v>7</v>
      </c>
      <c r="K140" s="130">
        <f t="shared" si="33"/>
        <v>3</v>
      </c>
      <c r="L140" s="179">
        <f>SUM(I140/H140%)</f>
        <v>58.8235294117647</v>
      </c>
      <c r="M140" s="150" t="s">
        <v>10</v>
      </c>
      <c r="N140" s="170"/>
      <c r="O140" s="170" t="s">
        <v>11</v>
      </c>
      <c r="P140" s="170"/>
      <c r="Q140" s="170" t="s">
        <v>11</v>
      </c>
      <c r="R140" s="170" t="s">
        <v>11</v>
      </c>
      <c r="S140" s="170" t="s">
        <v>10</v>
      </c>
      <c r="T140" s="170"/>
      <c r="U140" s="170" t="s">
        <v>10</v>
      </c>
      <c r="V140" s="170" t="s">
        <v>10</v>
      </c>
      <c r="W140" s="170"/>
      <c r="X140" s="170" t="s">
        <v>10</v>
      </c>
      <c r="Y140" s="189" t="s">
        <v>11</v>
      </c>
      <c r="Z140" s="170" t="s">
        <v>10</v>
      </c>
      <c r="AA140" s="170" t="s">
        <v>11</v>
      </c>
      <c r="AB140" s="170" t="s">
        <v>10</v>
      </c>
      <c r="AC140" s="170" t="s">
        <v>10</v>
      </c>
      <c r="AD140" s="170" t="s">
        <v>10</v>
      </c>
      <c r="AE140" s="170"/>
      <c r="AF140" s="170"/>
      <c r="AG140" s="170"/>
      <c r="AH140" s="170"/>
      <c r="AI140" s="170"/>
      <c r="AJ140" s="170" t="s">
        <v>11</v>
      </c>
      <c r="AK140" s="170" t="s">
        <v>10</v>
      </c>
      <c r="AL140" s="189" t="s">
        <v>11</v>
      </c>
      <c r="AM140" s="63" t="s">
        <v>119</v>
      </c>
      <c r="AN140" s="63" t="s">
        <v>116</v>
      </c>
      <c r="AO140" s="4"/>
      <c r="AP140" s="131"/>
      <c r="AQ140" s="4"/>
      <c r="AR140" s="2"/>
      <c r="AS140" s="131"/>
      <c r="AT140" s="4"/>
      <c r="AU140" s="131"/>
    </row>
    <row r="141" spans="1:47" ht="15" customHeight="1">
      <c r="A141" s="135" t="s">
        <v>243</v>
      </c>
      <c r="B141" s="63" t="s">
        <v>116</v>
      </c>
      <c r="C141" s="129">
        <v>11</v>
      </c>
      <c r="D141" s="146">
        <v>15</v>
      </c>
      <c r="E141" s="225">
        <f t="shared" si="27"/>
        <v>11</v>
      </c>
      <c r="F141" s="225">
        <f t="shared" si="28"/>
        <v>12.714285714285715</v>
      </c>
      <c r="G141" s="217">
        <f t="shared" si="29"/>
        <v>13</v>
      </c>
      <c r="H141" s="130">
        <f t="shared" si="30"/>
        <v>6</v>
      </c>
      <c r="I141" s="4">
        <f t="shared" si="31"/>
        <v>5</v>
      </c>
      <c r="J141" s="4">
        <f t="shared" si="32"/>
        <v>1</v>
      </c>
      <c r="K141" s="130">
        <f t="shared" si="33"/>
        <v>4</v>
      </c>
      <c r="L141" s="179">
        <f>SUM(I141/H141%)</f>
        <v>83.33333333333334</v>
      </c>
      <c r="M141" s="150" t="s">
        <v>10</v>
      </c>
      <c r="N141" s="170"/>
      <c r="O141" s="170" t="s">
        <v>11</v>
      </c>
      <c r="P141" s="170"/>
      <c r="Q141" s="170" t="s">
        <v>10</v>
      </c>
      <c r="R141" s="170"/>
      <c r="S141" s="170"/>
      <c r="T141" s="170" t="s">
        <v>10</v>
      </c>
      <c r="U141" s="170" t="s">
        <v>10</v>
      </c>
      <c r="V141" s="170"/>
      <c r="W141" s="170"/>
      <c r="X141" s="170"/>
      <c r="Y141" s="189" t="s">
        <v>10</v>
      </c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89"/>
      <c r="AM141" s="135" t="s">
        <v>243</v>
      </c>
      <c r="AN141" s="63" t="s">
        <v>116</v>
      </c>
      <c r="AO141" s="4"/>
      <c r="AP141" s="131"/>
      <c r="AQ141" s="4"/>
      <c r="AR141" s="2"/>
      <c r="AS141" s="131"/>
      <c r="AT141" s="4"/>
      <c r="AU141" s="131"/>
    </row>
    <row r="142" spans="1:47" ht="15" customHeight="1">
      <c r="A142" s="63" t="s">
        <v>120</v>
      </c>
      <c r="B142" s="63" t="s">
        <v>116</v>
      </c>
      <c r="C142" s="129">
        <v>16</v>
      </c>
      <c r="D142" s="146">
        <v>17</v>
      </c>
      <c r="E142" s="225">
        <f t="shared" si="27"/>
        <v>19</v>
      </c>
      <c r="F142" s="225">
        <f t="shared" si="28"/>
        <v>18.142857142857142</v>
      </c>
      <c r="G142" s="217">
        <f t="shared" si="29"/>
        <v>18</v>
      </c>
      <c r="H142" s="130">
        <f t="shared" si="30"/>
        <v>2</v>
      </c>
      <c r="I142" s="4">
        <f t="shared" si="31"/>
        <v>0</v>
      </c>
      <c r="J142" s="4">
        <f t="shared" si="32"/>
        <v>2</v>
      </c>
      <c r="K142" s="130">
        <f t="shared" si="33"/>
        <v>-2</v>
      </c>
      <c r="M142" s="15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89" t="s">
        <v>11</v>
      </c>
      <c r="Z142" s="170" t="s">
        <v>11</v>
      </c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89"/>
      <c r="AM142" s="63" t="s">
        <v>120</v>
      </c>
      <c r="AN142" s="63" t="s">
        <v>116</v>
      </c>
      <c r="AO142" s="4"/>
      <c r="AP142" s="131"/>
      <c r="AQ142" s="4"/>
      <c r="AR142" s="2"/>
      <c r="AS142" s="131"/>
      <c r="AT142" s="4"/>
      <c r="AU142" s="131"/>
    </row>
    <row r="143" spans="1:47" ht="15" customHeight="1">
      <c r="A143" s="135" t="s">
        <v>241</v>
      </c>
      <c r="B143" s="63" t="s">
        <v>116</v>
      </c>
      <c r="C143" s="129">
        <v>17</v>
      </c>
      <c r="D143" s="146">
        <v>15</v>
      </c>
      <c r="E143" s="225">
        <f t="shared" si="27"/>
        <v>14</v>
      </c>
      <c r="F143" s="225">
        <f t="shared" si="28"/>
        <v>14.428571428571429</v>
      </c>
      <c r="G143" s="217">
        <f t="shared" si="29"/>
        <v>14.5</v>
      </c>
      <c r="H143" s="130">
        <f t="shared" si="30"/>
        <v>7</v>
      </c>
      <c r="I143" s="4">
        <f t="shared" si="31"/>
        <v>4</v>
      </c>
      <c r="J143" s="4">
        <f t="shared" si="32"/>
        <v>3</v>
      </c>
      <c r="K143" s="130">
        <f t="shared" si="33"/>
        <v>1</v>
      </c>
      <c r="L143" s="179">
        <f aca="true" t="shared" si="34" ref="L143:L149">SUM(I143/H143%)</f>
        <v>57.14285714285714</v>
      </c>
      <c r="M143" s="150"/>
      <c r="N143" s="170" t="s">
        <v>11</v>
      </c>
      <c r="O143" s="170"/>
      <c r="P143" s="170"/>
      <c r="Q143" s="170"/>
      <c r="R143" s="170"/>
      <c r="S143" s="170"/>
      <c r="T143" s="170"/>
      <c r="U143" s="170"/>
      <c r="V143" s="170"/>
      <c r="W143" s="170" t="s">
        <v>11</v>
      </c>
      <c r="X143" s="170"/>
      <c r="Y143" s="189"/>
      <c r="Z143" s="170"/>
      <c r="AA143" s="170"/>
      <c r="AB143" s="170"/>
      <c r="AC143" s="170"/>
      <c r="AD143" s="170"/>
      <c r="AE143" s="174" t="s">
        <v>10</v>
      </c>
      <c r="AF143" s="170"/>
      <c r="AG143" s="174" t="s">
        <v>10</v>
      </c>
      <c r="AH143" s="170" t="s">
        <v>11</v>
      </c>
      <c r="AI143" s="170" t="s">
        <v>10</v>
      </c>
      <c r="AJ143" s="170"/>
      <c r="AK143" s="170" t="s">
        <v>10</v>
      </c>
      <c r="AL143" s="189"/>
      <c r="AM143" s="135" t="s">
        <v>241</v>
      </c>
      <c r="AN143" s="63" t="s">
        <v>116</v>
      </c>
      <c r="AO143" s="4"/>
      <c r="AP143" s="131"/>
      <c r="AQ143" s="4"/>
      <c r="AR143" s="2"/>
      <c r="AS143" s="131"/>
      <c r="AT143" s="4"/>
      <c r="AU143" s="131"/>
    </row>
    <row r="144" spans="1:47" ht="15" customHeight="1">
      <c r="A144" s="135" t="s">
        <v>151</v>
      </c>
      <c r="B144" s="63" t="s">
        <v>116</v>
      </c>
      <c r="C144" s="129">
        <v>17</v>
      </c>
      <c r="D144" s="146">
        <v>15</v>
      </c>
      <c r="E144" s="225">
        <f t="shared" si="27"/>
        <v>16</v>
      </c>
      <c r="F144" s="225">
        <f t="shared" si="28"/>
        <v>15.571428571428571</v>
      </c>
      <c r="G144" s="217">
        <f t="shared" si="29"/>
        <v>15.5</v>
      </c>
      <c r="H144" s="130">
        <f t="shared" si="30"/>
        <v>3</v>
      </c>
      <c r="I144" s="4">
        <f t="shared" si="31"/>
        <v>1</v>
      </c>
      <c r="J144" s="4">
        <f t="shared" si="32"/>
        <v>2</v>
      </c>
      <c r="K144" s="130">
        <f t="shared" si="33"/>
        <v>-1</v>
      </c>
      <c r="L144" s="179">
        <f t="shared" si="34"/>
        <v>33.333333333333336</v>
      </c>
      <c r="M144" s="15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89"/>
      <c r="Z144" s="170"/>
      <c r="AA144" s="170"/>
      <c r="AB144" s="170"/>
      <c r="AC144" s="170"/>
      <c r="AD144" s="170"/>
      <c r="AE144" s="174"/>
      <c r="AF144" s="170"/>
      <c r="AG144" s="174" t="s">
        <v>11</v>
      </c>
      <c r="AH144" s="170" t="s">
        <v>10</v>
      </c>
      <c r="AI144" s="170"/>
      <c r="AJ144" s="170"/>
      <c r="AK144" s="170"/>
      <c r="AL144" s="189" t="s">
        <v>11</v>
      </c>
      <c r="AM144" s="135" t="s">
        <v>151</v>
      </c>
      <c r="AN144" s="63" t="s">
        <v>116</v>
      </c>
      <c r="AO144" s="4"/>
      <c r="AP144" s="131"/>
      <c r="AQ144" s="4"/>
      <c r="AR144" s="2"/>
      <c r="AS144" s="131"/>
      <c r="AT144" s="4"/>
      <c r="AU144" s="131"/>
    </row>
    <row r="145" spans="1:47" ht="15" customHeight="1">
      <c r="A145" s="63" t="s">
        <v>110</v>
      </c>
      <c r="B145" s="63" t="s">
        <v>116</v>
      </c>
      <c r="C145" s="129">
        <v>14</v>
      </c>
      <c r="D145" s="146">
        <v>9</v>
      </c>
      <c r="E145" s="225">
        <f t="shared" si="27"/>
        <v>10</v>
      </c>
      <c r="F145" s="225">
        <f t="shared" si="28"/>
        <v>9.571428571428571</v>
      </c>
      <c r="G145" s="217">
        <f t="shared" si="29"/>
        <v>9.5</v>
      </c>
      <c r="H145" s="130">
        <f t="shared" si="30"/>
        <v>1</v>
      </c>
      <c r="I145" s="4">
        <f t="shared" si="31"/>
        <v>0</v>
      </c>
      <c r="J145" s="4">
        <f t="shared" si="32"/>
        <v>1</v>
      </c>
      <c r="K145" s="130">
        <f t="shared" si="33"/>
        <v>-1</v>
      </c>
      <c r="L145" s="179">
        <f t="shared" si="34"/>
        <v>0</v>
      </c>
      <c r="M145" s="15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 t="s">
        <v>11</v>
      </c>
      <c r="X145" s="170"/>
      <c r="Y145" s="189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89"/>
      <c r="AM145" s="63" t="s">
        <v>110</v>
      </c>
      <c r="AN145" s="63" t="s">
        <v>116</v>
      </c>
      <c r="AO145" s="4"/>
      <c r="AP145" s="131"/>
      <c r="AQ145" s="4"/>
      <c r="AR145" s="2"/>
      <c r="AS145" s="131"/>
      <c r="AT145" s="4"/>
      <c r="AU145" s="131"/>
    </row>
    <row r="146" spans="1:47" ht="15" customHeight="1">
      <c r="A146" s="63" t="s">
        <v>111</v>
      </c>
      <c r="B146" s="63" t="s">
        <v>116</v>
      </c>
      <c r="C146" s="129">
        <v>16</v>
      </c>
      <c r="D146" s="146">
        <v>12</v>
      </c>
      <c r="E146" s="225">
        <f t="shared" si="27"/>
        <v>4</v>
      </c>
      <c r="F146" s="225">
        <f t="shared" si="28"/>
        <v>7.428571428571429</v>
      </c>
      <c r="G146" s="217">
        <f t="shared" si="29"/>
        <v>8</v>
      </c>
      <c r="H146" s="130">
        <f t="shared" si="30"/>
        <v>26</v>
      </c>
      <c r="I146" s="4">
        <f t="shared" si="31"/>
        <v>17</v>
      </c>
      <c r="J146" s="4">
        <f t="shared" si="32"/>
        <v>9</v>
      </c>
      <c r="K146" s="130">
        <f t="shared" si="33"/>
        <v>8</v>
      </c>
      <c r="L146" s="179">
        <f t="shared" si="34"/>
        <v>65.38461538461539</v>
      </c>
      <c r="M146" s="150" t="s">
        <v>10</v>
      </c>
      <c r="N146" s="170" t="s">
        <v>11</v>
      </c>
      <c r="O146" s="170" t="s">
        <v>10</v>
      </c>
      <c r="P146" s="170" t="s">
        <v>11</v>
      </c>
      <c r="Q146" s="174" t="s">
        <v>10</v>
      </c>
      <c r="R146" s="170" t="s">
        <v>10</v>
      </c>
      <c r="S146" s="170" t="s">
        <v>10</v>
      </c>
      <c r="T146" s="170" t="s">
        <v>10</v>
      </c>
      <c r="U146" s="170" t="s">
        <v>10</v>
      </c>
      <c r="V146" s="170" t="s">
        <v>10</v>
      </c>
      <c r="W146" s="170" t="s">
        <v>11</v>
      </c>
      <c r="X146" s="170" t="s">
        <v>11</v>
      </c>
      <c r="Y146" s="189" t="s">
        <v>10</v>
      </c>
      <c r="Z146" s="170" t="s">
        <v>11</v>
      </c>
      <c r="AA146" s="170" t="s">
        <v>10</v>
      </c>
      <c r="AB146" s="170" t="s">
        <v>10</v>
      </c>
      <c r="AC146" s="170" t="s">
        <v>10</v>
      </c>
      <c r="AD146" s="170" t="s">
        <v>11</v>
      </c>
      <c r="AE146" s="170" t="s">
        <v>10</v>
      </c>
      <c r="AF146" s="170" t="s">
        <v>11</v>
      </c>
      <c r="AG146" s="170" t="s">
        <v>10</v>
      </c>
      <c r="AH146" s="170" t="s">
        <v>10</v>
      </c>
      <c r="AI146" s="170" t="s">
        <v>11</v>
      </c>
      <c r="AJ146" s="170" t="s">
        <v>10</v>
      </c>
      <c r="AK146" s="170" t="s">
        <v>11</v>
      </c>
      <c r="AL146" s="189" t="s">
        <v>10</v>
      </c>
      <c r="AM146" s="63" t="s">
        <v>111</v>
      </c>
      <c r="AN146" s="63" t="s">
        <v>116</v>
      </c>
      <c r="AO146" s="4"/>
      <c r="AP146" s="131"/>
      <c r="AQ146" s="4"/>
      <c r="AR146" s="2"/>
      <c r="AS146" s="131"/>
      <c r="AT146" s="4"/>
      <c r="AU146" s="131"/>
    </row>
    <row r="147" spans="1:47" ht="15" customHeight="1">
      <c r="A147" s="63" t="s">
        <v>122</v>
      </c>
      <c r="B147" s="63" t="s">
        <v>116</v>
      </c>
      <c r="C147" s="129">
        <v>9</v>
      </c>
      <c r="D147" s="146">
        <v>4</v>
      </c>
      <c r="E147" s="225">
        <f aca="true" t="shared" si="35" ref="E147:E159">D147-K147</f>
        <v>-2</v>
      </c>
      <c r="F147" s="225">
        <f aca="true" t="shared" si="36" ref="F147:F159">D147-K147/1.75</f>
        <v>0.5714285714285716</v>
      </c>
      <c r="G147" s="217">
        <f aca="true" t="shared" si="37" ref="G147:G159">D147-K147/2</f>
        <v>1</v>
      </c>
      <c r="H147" s="130">
        <f aca="true" t="shared" si="38" ref="H147:H159">I147+J147</f>
        <v>24</v>
      </c>
      <c r="I147" s="4">
        <f aca="true" t="shared" si="39" ref="I147:I159">COUNTIF(M147:AL147,"W")</f>
        <v>15</v>
      </c>
      <c r="J147" s="4">
        <f aca="true" t="shared" si="40" ref="J147:J159">COUNTIF(M147:AL147,"L")</f>
        <v>9</v>
      </c>
      <c r="K147" s="130">
        <f aca="true" t="shared" si="41" ref="K147:K159">I147-J147</f>
        <v>6</v>
      </c>
      <c r="L147" s="179">
        <f t="shared" si="34"/>
        <v>62.5</v>
      </c>
      <c r="M147" s="150" t="s">
        <v>11</v>
      </c>
      <c r="N147" s="170" t="s">
        <v>11</v>
      </c>
      <c r="O147" s="170" t="s">
        <v>11</v>
      </c>
      <c r="P147" s="170" t="s">
        <v>11</v>
      </c>
      <c r="Q147" s="170" t="s">
        <v>11</v>
      </c>
      <c r="R147" s="170" t="s">
        <v>10</v>
      </c>
      <c r="S147" s="170" t="s">
        <v>10</v>
      </c>
      <c r="T147" s="170" t="s">
        <v>10</v>
      </c>
      <c r="U147" s="170" t="s">
        <v>10</v>
      </c>
      <c r="V147" s="170" t="s">
        <v>10</v>
      </c>
      <c r="W147" s="170" t="s">
        <v>10</v>
      </c>
      <c r="X147" s="170" t="s">
        <v>10</v>
      </c>
      <c r="Y147" s="170"/>
      <c r="Z147" s="170" t="s">
        <v>11</v>
      </c>
      <c r="AA147" s="170" t="s">
        <v>11</v>
      </c>
      <c r="AB147" s="170" t="s">
        <v>11</v>
      </c>
      <c r="AC147" s="170" t="s">
        <v>10</v>
      </c>
      <c r="AD147" s="170" t="s">
        <v>10</v>
      </c>
      <c r="AE147" s="170" t="s">
        <v>10</v>
      </c>
      <c r="AF147" s="170" t="s">
        <v>10</v>
      </c>
      <c r="AG147" s="170" t="s">
        <v>10</v>
      </c>
      <c r="AH147" s="170" t="s">
        <v>10</v>
      </c>
      <c r="AI147" s="170" t="s">
        <v>10</v>
      </c>
      <c r="AJ147" s="170" t="s">
        <v>11</v>
      </c>
      <c r="AK147" s="170"/>
      <c r="AL147" s="170" t="s">
        <v>10</v>
      </c>
      <c r="AM147" s="63" t="s">
        <v>122</v>
      </c>
      <c r="AN147" s="63" t="s">
        <v>116</v>
      </c>
      <c r="AO147" s="4"/>
      <c r="AP147" s="131"/>
      <c r="AQ147" s="4"/>
      <c r="AR147" s="2"/>
      <c r="AS147" s="131"/>
      <c r="AT147" s="4"/>
      <c r="AU147" s="131"/>
    </row>
    <row r="148" spans="1:47" s="138" customFormat="1" ht="15" customHeight="1" thickBot="1">
      <c r="A148" s="142" t="s">
        <v>123</v>
      </c>
      <c r="B148" s="132" t="s">
        <v>116</v>
      </c>
      <c r="C148" s="133">
        <v>9</v>
      </c>
      <c r="D148" s="147">
        <v>10</v>
      </c>
      <c r="E148" s="228">
        <f t="shared" si="35"/>
        <v>2</v>
      </c>
      <c r="F148" s="228">
        <f t="shared" si="36"/>
        <v>5.428571428571429</v>
      </c>
      <c r="G148" s="229">
        <f t="shared" si="37"/>
        <v>6</v>
      </c>
      <c r="H148" s="136">
        <f t="shared" si="38"/>
        <v>22</v>
      </c>
      <c r="I148" s="137">
        <f t="shared" si="39"/>
        <v>15</v>
      </c>
      <c r="J148" s="137">
        <f t="shared" si="40"/>
        <v>7</v>
      </c>
      <c r="K148" s="136">
        <f t="shared" si="41"/>
        <v>8</v>
      </c>
      <c r="L148" s="180">
        <f t="shared" si="34"/>
        <v>68.18181818181819</v>
      </c>
      <c r="M148" s="151" t="s">
        <v>10</v>
      </c>
      <c r="N148" s="171" t="s">
        <v>10</v>
      </c>
      <c r="O148" s="171" t="s">
        <v>10</v>
      </c>
      <c r="P148" s="171" t="s">
        <v>10</v>
      </c>
      <c r="Q148" s="171" t="s">
        <v>10</v>
      </c>
      <c r="R148" s="171" t="s">
        <v>11</v>
      </c>
      <c r="S148" s="171" t="s">
        <v>10</v>
      </c>
      <c r="T148" s="171" t="s">
        <v>11</v>
      </c>
      <c r="U148" s="171"/>
      <c r="V148" s="171" t="s">
        <v>10</v>
      </c>
      <c r="W148" s="171" t="s">
        <v>11</v>
      </c>
      <c r="X148" s="171" t="s">
        <v>10</v>
      </c>
      <c r="Y148" s="190"/>
      <c r="Z148" s="171" t="s">
        <v>10</v>
      </c>
      <c r="AA148" s="171"/>
      <c r="AB148" s="171" t="s">
        <v>10</v>
      </c>
      <c r="AC148" s="171" t="s">
        <v>10</v>
      </c>
      <c r="AD148" s="171" t="s">
        <v>11</v>
      </c>
      <c r="AE148" s="171" t="s">
        <v>11</v>
      </c>
      <c r="AF148" s="171" t="s">
        <v>10</v>
      </c>
      <c r="AG148" s="171" t="s">
        <v>10</v>
      </c>
      <c r="AH148" s="171" t="s">
        <v>11</v>
      </c>
      <c r="AI148" s="171" t="s">
        <v>10</v>
      </c>
      <c r="AJ148" s="171" t="s">
        <v>11</v>
      </c>
      <c r="AK148" s="171" t="s">
        <v>10</v>
      </c>
      <c r="AL148" s="190"/>
      <c r="AM148" s="142" t="s">
        <v>123</v>
      </c>
      <c r="AN148" s="132" t="s">
        <v>116</v>
      </c>
      <c r="AO148" s="137"/>
      <c r="AP148" s="140"/>
      <c r="AQ148" s="137"/>
      <c r="AR148" s="139"/>
      <c r="AS148" s="140"/>
      <c r="AT148" s="137"/>
      <c r="AU148" s="140"/>
    </row>
    <row r="149" spans="1:47" ht="15" customHeight="1">
      <c r="A149" s="135" t="s">
        <v>260</v>
      </c>
      <c r="B149" s="63" t="s">
        <v>116</v>
      </c>
      <c r="C149" s="129">
        <v>9</v>
      </c>
      <c r="D149" s="146">
        <v>15</v>
      </c>
      <c r="E149" s="225">
        <f t="shared" si="35"/>
        <v>14</v>
      </c>
      <c r="F149" s="225">
        <f t="shared" si="36"/>
        <v>14.428571428571429</v>
      </c>
      <c r="G149" s="217">
        <f t="shared" si="37"/>
        <v>14.5</v>
      </c>
      <c r="H149" s="130">
        <f t="shared" si="38"/>
        <v>1</v>
      </c>
      <c r="I149" s="4">
        <f t="shared" si="39"/>
        <v>1</v>
      </c>
      <c r="J149" s="4">
        <f t="shared" si="40"/>
        <v>0</v>
      </c>
      <c r="K149" s="130">
        <f t="shared" si="41"/>
        <v>1</v>
      </c>
      <c r="L149" s="179">
        <f t="shared" si="34"/>
        <v>100</v>
      </c>
      <c r="M149" s="150" t="s">
        <v>103</v>
      </c>
      <c r="N149" s="170" t="s">
        <v>103</v>
      </c>
      <c r="O149" s="170" t="s">
        <v>103</v>
      </c>
      <c r="P149" s="170" t="s">
        <v>253</v>
      </c>
      <c r="Q149" s="170" t="s">
        <v>103</v>
      </c>
      <c r="R149" s="170" t="s">
        <v>103</v>
      </c>
      <c r="S149" s="170" t="s">
        <v>103</v>
      </c>
      <c r="T149" s="170" t="s">
        <v>103</v>
      </c>
      <c r="U149" s="170"/>
      <c r="V149" s="170" t="s">
        <v>103</v>
      </c>
      <c r="W149" s="170" t="s">
        <v>103</v>
      </c>
      <c r="X149" s="170" t="s">
        <v>103</v>
      </c>
      <c r="Y149" s="170"/>
      <c r="Z149" s="170" t="s">
        <v>103</v>
      </c>
      <c r="AA149" s="170" t="s">
        <v>10</v>
      </c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35" t="s">
        <v>260</v>
      </c>
      <c r="AN149" s="63" t="s">
        <v>116</v>
      </c>
      <c r="AO149" s="4"/>
      <c r="AP149" s="131"/>
      <c r="AQ149" s="4"/>
      <c r="AR149" s="2"/>
      <c r="AS149" s="131"/>
      <c r="AT149" s="4"/>
      <c r="AU149" s="131"/>
    </row>
    <row r="150" spans="1:48" ht="15" customHeight="1">
      <c r="A150" s="63" t="s">
        <v>104</v>
      </c>
      <c r="B150" s="63" t="s">
        <v>105</v>
      </c>
      <c r="C150" s="129">
        <v>15</v>
      </c>
      <c r="D150" s="146">
        <v>15</v>
      </c>
      <c r="E150" s="225">
        <f t="shared" si="35"/>
        <v>15</v>
      </c>
      <c r="F150" s="225">
        <f t="shared" si="36"/>
        <v>15</v>
      </c>
      <c r="G150" s="217">
        <f t="shared" si="37"/>
        <v>15</v>
      </c>
      <c r="H150" s="130">
        <f t="shared" si="38"/>
        <v>0</v>
      </c>
      <c r="I150" s="4">
        <f t="shared" si="39"/>
        <v>0</v>
      </c>
      <c r="J150" s="4">
        <f t="shared" si="40"/>
        <v>0</v>
      </c>
      <c r="K150" s="130">
        <f t="shared" si="41"/>
        <v>0</v>
      </c>
      <c r="M150" s="15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89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89"/>
      <c r="AM150" s="63" t="s">
        <v>104</v>
      </c>
      <c r="AN150" s="63" t="s">
        <v>105</v>
      </c>
      <c r="AO150" s="4"/>
      <c r="AP150" s="131"/>
      <c r="AQ150" s="4"/>
      <c r="AR150" s="2"/>
      <c r="AS150" s="131"/>
      <c r="AT150" s="4"/>
      <c r="AU150" s="131"/>
      <c r="AV150" s="31" t="s">
        <v>103</v>
      </c>
    </row>
    <row r="151" spans="1:47" ht="15" customHeight="1">
      <c r="A151" s="63" t="s">
        <v>106</v>
      </c>
      <c r="B151" s="63" t="s">
        <v>105</v>
      </c>
      <c r="C151" s="129">
        <v>20</v>
      </c>
      <c r="D151" s="146">
        <v>25.5</v>
      </c>
      <c r="E151" s="225">
        <f t="shared" si="35"/>
        <v>15.5</v>
      </c>
      <c r="F151" s="225">
        <f t="shared" si="36"/>
        <v>19.785714285714285</v>
      </c>
      <c r="G151" s="217">
        <f t="shared" si="37"/>
        <v>20.5</v>
      </c>
      <c r="H151" s="130">
        <f t="shared" si="38"/>
        <v>26</v>
      </c>
      <c r="I151" s="4">
        <f t="shared" si="39"/>
        <v>18</v>
      </c>
      <c r="J151" s="4">
        <f t="shared" si="40"/>
        <v>8</v>
      </c>
      <c r="K151" s="130">
        <f t="shared" si="41"/>
        <v>10</v>
      </c>
      <c r="L151" s="179">
        <f>SUM(I151/H151%)</f>
        <v>69.23076923076923</v>
      </c>
      <c r="M151" s="150" t="s">
        <v>11</v>
      </c>
      <c r="N151" s="170" t="s">
        <v>10</v>
      </c>
      <c r="O151" s="174" t="s">
        <v>11</v>
      </c>
      <c r="P151" s="170" t="s">
        <v>10</v>
      </c>
      <c r="Q151" s="170" t="s">
        <v>10</v>
      </c>
      <c r="R151" s="170" t="s">
        <v>10</v>
      </c>
      <c r="S151" s="170" t="s">
        <v>11</v>
      </c>
      <c r="T151" s="170" t="s">
        <v>10</v>
      </c>
      <c r="U151" s="170" t="s">
        <v>11</v>
      </c>
      <c r="V151" s="170" t="s">
        <v>10</v>
      </c>
      <c r="W151" s="170" t="s">
        <v>10</v>
      </c>
      <c r="X151" s="170" t="s">
        <v>11</v>
      </c>
      <c r="Y151" s="189" t="s">
        <v>11</v>
      </c>
      <c r="Z151" s="170" t="s">
        <v>10</v>
      </c>
      <c r="AA151" s="170" t="s">
        <v>10</v>
      </c>
      <c r="AB151" s="170" t="s">
        <v>10</v>
      </c>
      <c r="AC151" s="170" t="s">
        <v>10</v>
      </c>
      <c r="AD151" s="170" t="s">
        <v>10</v>
      </c>
      <c r="AE151" s="170" t="s">
        <v>10</v>
      </c>
      <c r="AF151" s="170" t="s">
        <v>11</v>
      </c>
      <c r="AG151" s="170" t="s">
        <v>10</v>
      </c>
      <c r="AH151" s="170" t="s">
        <v>11</v>
      </c>
      <c r="AI151" s="170" t="s">
        <v>10</v>
      </c>
      <c r="AJ151" s="170" t="s">
        <v>10</v>
      </c>
      <c r="AK151" s="170" t="s">
        <v>10</v>
      </c>
      <c r="AL151" s="189" t="s">
        <v>10</v>
      </c>
      <c r="AM151" s="63" t="s">
        <v>106</v>
      </c>
      <c r="AN151" s="63" t="s">
        <v>105</v>
      </c>
      <c r="AO151" s="4"/>
      <c r="AP151" s="131"/>
      <c r="AQ151" s="4"/>
      <c r="AR151" s="2"/>
      <c r="AS151" s="131"/>
      <c r="AT151" s="4"/>
      <c r="AU151" s="131"/>
    </row>
    <row r="152" spans="1:47" ht="15" customHeight="1">
      <c r="A152" s="63" t="s">
        <v>107</v>
      </c>
      <c r="B152" s="63" t="s">
        <v>105</v>
      </c>
      <c r="C152" s="129">
        <v>20</v>
      </c>
      <c r="D152" s="146">
        <v>23</v>
      </c>
      <c r="E152" s="225">
        <f t="shared" si="35"/>
        <v>20</v>
      </c>
      <c r="F152" s="225">
        <f t="shared" si="36"/>
        <v>21.285714285714285</v>
      </c>
      <c r="G152" s="217">
        <f t="shared" si="37"/>
        <v>21.5</v>
      </c>
      <c r="H152" s="130">
        <f t="shared" si="38"/>
        <v>5</v>
      </c>
      <c r="I152" s="4">
        <f t="shared" si="39"/>
        <v>4</v>
      </c>
      <c r="J152" s="4">
        <f t="shared" si="40"/>
        <v>1</v>
      </c>
      <c r="K152" s="130">
        <f t="shared" si="41"/>
        <v>3</v>
      </c>
      <c r="L152" s="179">
        <f>SUM(I152/H152%)</f>
        <v>80</v>
      </c>
      <c r="M152" s="150" t="s">
        <v>10</v>
      </c>
      <c r="N152" s="170"/>
      <c r="O152" s="170" t="s">
        <v>10</v>
      </c>
      <c r="P152" s="170"/>
      <c r="Q152" s="170"/>
      <c r="R152" s="170"/>
      <c r="S152" s="170"/>
      <c r="T152" s="170"/>
      <c r="U152" s="170"/>
      <c r="V152" s="170" t="s">
        <v>10</v>
      </c>
      <c r="W152" s="170"/>
      <c r="X152" s="170"/>
      <c r="Y152" s="189"/>
      <c r="Z152" s="170"/>
      <c r="AA152" s="170"/>
      <c r="AB152" s="170" t="s">
        <v>11</v>
      </c>
      <c r="AC152" s="170" t="s">
        <v>10</v>
      </c>
      <c r="AD152" s="170"/>
      <c r="AE152" s="170"/>
      <c r="AF152" s="170"/>
      <c r="AG152" s="170"/>
      <c r="AH152" s="170"/>
      <c r="AI152" s="170"/>
      <c r="AJ152" s="170"/>
      <c r="AK152" s="170"/>
      <c r="AL152" s="189"/>
      <c r="AM152" s="63" t="s">
        <v>107</v>
      </c>
      <c r="AN152" s="63" t="s">
        <v>105</v>
      </c>
      <c r="AO152" s="4"/>
      <c r="AP152" s="131"/>
      <c r="AQ152" s="4"/>
      <c r="AR152" s="2"/>
      <c r="AS152" s="131"/>
      <c r="AT152" s="4"/>
      <c r="AU152" s="131"/>
    </row>
    <row r="153" spans="1:47" ht="15" customHeight="1">
      <c r="A153" s="63" t="s">
        <v>108</v>
      </c>
      <c r="B153" s="63" t="s">
        <v>105</v>
      </c>
      <c r="C153" s="129">
        <v>21</v>
      </c>
      <c r="D153" s="146">
        <v>22.5</v>
      </c>
      <c r="E153" s="225">
        <f t="shared" si="35"/>
        <v>18.5</v>
      </c>
      <c r="F153" s="225">
        <f t="shared" si="36"/>
        <v>20.214285714285715</v>
      </c>
      <c r="G153" s="217">
        <f t="shared" si="37"/>
        <v>20.5</v>
      </c>
      <c r="H153" s="130">
        <f t="shared" si="38"/>
        <v>26</v>
      </c>
      <c r="I153" s="4">
        <f t="shared" si="39"/>
        <v>15</v>
      </c>
      <c r="J153" s="4">
        <f t="shared" si="40"/>
        <v>11</v>
      </c>
      <c r="K153" s="130">
        <f t="shared" si="41"/>
        <v>4</v>
      </c>
      <c r="L153" s="179">
        <f>SUM(I153/H153%)</f>
        <v>57.69230769230769</v>
      </c>
      <c r="M153" s="150" t="s">
        <v>11</v>
      </c>
      <c r="N153" s="170" t="s">
        <v>11</v>
      </c>
      <c r="O153" s="170" t="s">
        <v>10</v>
      </c>
      <c r="P153" s="170" t="s">
        <v>10</v>
      </c>
      <c r="Q153" s="170" t="s">
        <v>11</v>
      </c>
      <c r="R153" s="170" t="s">
        <v>11</v>
      </c>
      <c r="S153" s="170" t="s">
        <v>10</v>
      </c>
      <c r="T153" s="170" t="s">
        <v>11</v>
      </c>
      <c r="U153" s="170" t="s">
        <v>10</v>
      </c>
      <c r="V153" s="170" t="s">
        <v>10</v>
      </c>
      <c r="W153" s="170" t="s">
        <v>10</v>
      </c>
      <c r="X153" s="170" t="s">
        <v>11</v>
      </c>
      <c r="Y153" s="189" t="s">
        <v>10</v>
      </c>
      <c r="Z153" s="170" t="s">
        <v>10</v>
      </c>
      <c r="AA153" s="170" t="s">
        <v>11</v>
      </c>
      <c r="AB153" s="170" t="s">
        <v>11</v>
      </c>
      <c r="AC153" s="170" t="s">
        <v>11</v>
      </c>
      <c r="AD153" s="170" t="s">
        <v>10</v>
      </c>
      <c r="AE153" s="170" t="s">
        <v>10</v>
      </c>
      <c r="AF153" s="170" t="s">
        <v>10</v>
      </c>
      <c r="AG153" s="170" t="s">
        <v>10</v>
      </c>
      <c r="AH153" s="170" t="s">
        <v>10</v>
      </c>
      <c r="AI153" s="170" t="s">
        <v>10</v>
      </c>
      <c r="AJ153" s="170" t="s">
        <v>11</v>
      </c>
      <c r="AK153" s="170" t="s">
        <v>10</v>
      </c>
      <c r="AL153" s="189" t="s">
        <v>11</v>
      </c>
      <c r="AM153" s="63" t="s">
        <v>108</v>
      </c>
      <c r="AN153" s="63" t="s">
        <v>105</v>
      </c>
      <c r="AO153" s="4"/>
      <c r="AP153" s="131"/>
      <c r="AQ153" s="4"/>
      <c r="AR153" s="2"/>
      <c r="AS153" s="131"/>
      <c r="AT153" s="4"/>
      <c r="AU153" s="131"/>
    </row>
    <row r="154" spans="1:47" ht="15" customHeight="1">
      <c r="A154" s="63" t="s">
        <v>109</v>
      </c>
      <c r="B154" s="63" t="s">
        <v>105</v>
      </c>
      <c r="C154" s="129">
        <v>17</v>
      </c>
      <c r="D154" s="146">
        <v>17</v>
      </c>
      <c r="E154" s="225">
        <f t="shared" si="35"/>
        <v>16</v>
      </c>
      <c r="F154" s="225">
        <f t="shared" si="36"/>
        <v>16.428571428571427</v>
      </c>
      <c r="G154" s="217">
        <f t="shared" si="37"/>
        <v>16.5</v>
      </c>
      <c r="H154" s="130">
        <f t="shared" si="38"/>
        <v>1</v>
      </c>
      <c r="I154" s="4">
        <f t="shared" si="39"/>
        <v>1</v>
      </c>
      <c r="J154" s="4">
        <f t="shared" si="40"/>
        <v>0</v>
      </c>
      <c r="K154" s="130">
        <f t="shared" si="41"/>
        <v>1</v>
      </c>
      <c r="L154" s="179">
        <f>SUM(I154/H154%)</f>
        <v>100</v>
      </c>
      <c r="M154" s="150"/>
      <c r="N154" s="170"/>
      <c r="O154" s="170"/>
      <c r="P154" s="170"/>
      <c r="Q154" s="170"/>
      <c r="R154" s="170"/>
      <c r="S154" s="170"/>
      <c r="T154" s="170"/>
      <c r="U154" s="170" t="s">
        <v>10</v>
      </c>
      <c r="V154" s="170"/>
      <c r="W154" s="170"/>
      <c r="X154" s="170"/>
      <c r="Y154" s="189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89"/>
      <c r="AM154" s="63" t="s">
        <v>109</v>
      </c>
      <c r="AN154" s="63" t="s">
        <v>105</v>
      </c>
      <c r="AO154" s="4"/>
      <c r="AP154" s="131"/>
      <c r="AQ154" s="4"/>
      <c r="AR154" s="2"/>
      <c r="AS154" s="131"/>
      <c r="AT154" s="4"/>
      <c r="AU154" s="131"/>
    </row>
    <row r="155" spans="1:47" ht="15" customHeight="1">
      <c r="A155" s="63" t="s">
        <v>121</v>
      </c>
      <c r="B155" s="63" t="s">
        <v>105</v>
      </c>
      <c r="C155" s="129">
        <v>10</v>
      </c>
      <c r="D155" s="146">
        <v>9.5</v>
      </c>
      <c r="E155" s="225">
        <f t="shared" si="35"/>
        <v>16.5</v>
      </c>
      <c r="F155" s="225">
        <f t="shared" si="36"/>
        <v>13.5</v>
      </c>
      <c r="G155" s="217">
        <f t="shared" si="37"/>
        <v>13</v>
      </c>
      <c r="H155" s="130">
        <f t="shared" si="38"/>
        <v>25</v>
      </c>
      <c r="I155" s="4">
        <f t="shared" si="39"/>
        <v>9</v>
      </c>
      <c r="J155" s="4">
        <f t="shared" si="40"/>
        <v>16</v>
      </c>
      <c r="K155" s="130">
        <f t="shared" si="41"/>
        <v>-7</v>
      </c>
      <c r="L155" s="179">
        <f>SUM(I155/H155%)</f>
        <v>36</v>
      </c>
      <c r="M155" s="150" t="s">
        <v>10</v>
      </c>
      <c r="N155" s="170" t="s">
        <v>11</v>
      </c>
      <c r="O155" s="170" t="s">
        <v>11</v>
      </c>
      <c r="P155" s="170" t="s">
        <v>11</v>
      </c>
      <c r="Q155" s="170" t="s">
        <v>11</v>
      </c>
      <c r="R155" s="170" t="s">
        <v>11</v>
      </c>
      <c r="S155" s="170" t="s">
        <v>10</v>
      </c>
      <c r="T155" s="170" t="s">
        <v>11</v>
      </c>
      <c r="U155" s="170" t="s">
        <v>11</v>
      </c>
      <c r="V155" s="170" t="s">
        <v>11</v>
      </c>
      <c r="W155" s="170" t="s">
        <v>11</v>
      </c>
      <c r="X155" s="170" t="s">
        <v>11</v>
      </c>
      <c r="Y155" s="189" t="s">
        <v>10</v>
      </c>
      <c r="Z155" s="170" t="s">
        <v>11</v>
      </c>
      <c r="AA155" s="170" t="s">
        <v>10</v>
      </c>
      <c r="AB155" s="170" t="s">
        <v>11</v>
      </c>
      <c r="AC155" s="170"/>
      <c r="AD155" s="170" t="s">
        <v>10</v>
      </c>
      <c r="AE155" s="170" t="s">
        <v>11</v>
      </c>
      <c r="AF155" s="170" t="s">
        <v>10</v>
      </c>
      <c r="AG155" s="170" t="s">
        <v>10</v>
      </c>
      <c r="AH155" s="170" t="s">
        <v>11</v>
      </c>
      <c r="AI155" s="170" t="s">
        <v>11</v>
      </c>
      <c r="AJ155" s="170" t="s">
        <v>11</v>
      </c>
      <c r="AK155" s="170" t="s">
        <v>10</v>
      </c>
      <c r="AL155" s="189" t="s">
        <v>10</v>
      </c>
      <c r="AM155" s="63" t="s">
        <v>121</v>
      </c>
      <c r="AN155" s="63" t="s">
        <v>105</v>
      </c>
      <c r="AO155" s="4"/>
      <c r="AP155" s="131"/>
      <c r="AQ155" s="4"/>
      <c r="AR155" s="2"/>
      <c r="AS155" s="131"/>
      <c r="AT155" s="4"/>
      <c r="AU155" s="131"/>
    </row>
    <row r="156" spans="1:47" ht="15" customHeight="1">
      <c r="A156" s="63" t="s">
        <v>112</v>
      </c>
      <c r="B156" s="63" t="s">
        <v>105</v>
      </c>
      <c r="C156" s="129">
        <v>21</v>
      </c>
      <c r="D156" s="146">
        <v>19</v>
      </c>
      <c r="E156" s="225">
        <f t="shared" si="35"/>
        <v>18</v>
      </c>
      <c r="F156" s="225">
        <f t="shared" si="36"/>
        <v>18.428571428571427</v>
      </c>
      <c r="G156" s="217">
        <f t="shared" si="37"/>
        <v>18.5</v>
      </c>
      <c r="H156" s="130">
        <f t="shared" si="38"/>
        <v>1</v>
      </c>
      <c r="I156" s="4">
        <f t="shared" si="39"/>
        <v>1</v>
      </c>
      <c r="J156" s="4">
        <f t="shared" si="40"/>
        <v>0</v>
      </c>
      <c r="K156" s="130">
        <f t="shared" si="41"/>
        <v>1</v>
      </c>
      <c r="M156" s="150"/>
      <c r="N156" s="170"/>
      <c r="O156" s="170"/>
      <c r="P156" s="170"/>
      <c r="Q156" s="170"/>
      <c r="R156" s="170"/>
      <c r="S156" s="170"/>
      <c r="T156" s="170" t="s">
        <v>10</v>
      </c>
      <c r="U156" s="170"/>
      <c r="V156" s="170"/>
      <c r="W156" s="170"/>
      <c r="X156" s="170"/>
      <c r="Y156" s="189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89"/>
      <c r="AM156" s="63" t="s">
        <v>112</v>
      </c>
      <c r="AN156" s="63" t="s">
        <v>105</v>
      </c>
      <c r="AO156" s="4"/>
      <c r="AP156" s="131"/>
      <c r="AQ156" s="4"/>
      <c r="AR156" s="2"/>
      <c r="AS156" s="131"/>
      <c r="AT156" s="4"/>
      <c r="AU156" s="131"/>
    </row>
    <row r="157" spans="1:47" ht="15" customHeight="1">
      <c r="A157" s="63" t="s">
        <v>113</v>
      </c>
      <c r="B157" s="63" t="s">
        <v>105</v>
      </c>
      <c r="C157" s="129">
        <v>21</v>
      </c>
      <c r="D157" s="146">
        <v>24</v>
      </c>
      <c r="E157" s="225">
        <f t="shared" si="35"/>
        <v>24</v>
      </c>
      <c r="F157" s="225">
        <f t="shared" si="36"/>
        <v>24</v>
      </c>
      <c r="G157" s="217">
        <f t="shared" si="37"/>
        <v>24</v>
      </c>
      <c r="H157" s="130">
        <f t="shared" si="38"/>
        <v>0</v>
      </c>
      <c r="I157" s="4">
        <f t="shared" si="39"/>
        <v>0</v>
      </c>
      <c r="J157" s="4">
        <f t="shared" si="40"/>
        <v>0</v>
      </c>
      <c r="K157" s="130">
        <f t="shared" si="41"/>
        <v>0</v>
      </c>
      <c r="M157" s="15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89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89"/>
      <c r="AM157" s="63" t="s">
        <v>113</v>
      </c>
      <c r="AN157" s="63" t="s">
        <v>105</v>
      </c>
      <c r="AO157" s="4"/>
      <c r="AP157" s="131"/>
      <c r="AQ157" s="4"/>
      <c r="AR157" s="2"/>
      <c r="AS157" s="131"/>
      <c r="AT157" s="4"/>
      <c r="AU157" s="131"/>
    </row>
    <row r="158" spans="1:47" ht="15" customHeight="1">
      <c r="A158" s="63" t="s">
        <v>114</v>
      </c>
      <c r="B158" s="63" t="s">
        <v>105</v>
      </c>
      <c r="C158" s="129">
        <v>17</v>
      </c>
      <c r="D158" s="146">
        <v>17</v>
      </c>
      <c r="E158" s="225">
        <f t="shared" si="35"/>
        <v>13</v>
      </c>
      <c r="F158" s="225">
        <f t="shared" si="36"/>
        <v>14.714285714285715</v>
      </c>
      <c r="G158" s="217">
        <f t="shared" si="37"/>
        <v>15</v>
      </c>
      <c r="H158" s="130">
        <f t="shared" si="38"/>
        <v>22</v>
      </c>
      <c r="I158" s="4">
        <f t="shared" si="39"/>
        <v>13</v>
      </c>
      <c r="J158" s="4">
        <f t="shared" si="40"/>
        <v>9</v>
      </c>
      <c r="K158" s="130">
        <f t="shared" si="41"/>
        <v>4</v>
      </c>
      <c r="L158" s="179">
        <f>SUM(I158/H158%)</f>
        <v>59.09090909090909</v>
      </c>
      <c r="M158" s="150"/>
      <c r="N158" s="170" t="s">
        <v>10</v>
      </c>
      <c r="O158" s="170"/>
      <c r="P158" s="170" t="s">
        <v>10</v>
      </c>
      <c r="Q158" s="170" t="s">
        <v>10</v>
      </c>
      <c r="R158" s="170" t="s">
        <v>10</v>
      </c>
      <c r="S158" s="170" t="s">
        <v>10</v>
      </c>
      <c r="T158" s="170" t="s">
        <v>10</v>
      </c>
      <c r="U158" s="170" t="s">
        <v>11</v>
      </c>
      <c r="V158" s="170"/>
      <c r="W158" s="170"/>
      <c r="X158" s="170" t="s">
        <v>10</v>
      </c>
      <c r="Y158" s="189" t="s">
        <v>10</v>
      </c>
      <c r="Z158" s="170" t="s">
        <v>10</v>
      </c>
      <c r="AA158" s="170" t="s">
        <v>10</v>
      </c>
      <c r="AB158" s="170" t="s">
        <v>11</v>
      </c>
      <c r="AC158" s="170" t="s">
        <v>11</v>
      </c>
      <c r="AD158" s="170" t="s">
        <v>11</v>
      </c>
      <c r="AE158" s="170" t="s">
        <v>11</v>
      </c>
      <c r="AF158" s="170" t="s">
        <v>11</v>
      </c>
      <c r="AG158" s="170" t="s">
        <v>11</v>
      </c>
      <c r="AH158" s="170" t="s">
        <v>11</v>
      </c>
      <c r="AI158" s="170" t="s">
        <v>10</v>
      </c>
      <c r="AJ158" s="170" t="s">
        <v>11</v>
      </c>
      <c r="AK158" s="170" t="s">
        <v>10</v>
      </c>
      <c r="AL158" s="189" t="s">
        <v>10</v>
      </c>
      <c r="AM158" s="63" t="s">
        <v>114</v>
      </c>
      <c r="AN158" s="63" t="s">
        <v>105</v>
      </c>
      <c r="AO158" s="4"/>
      <c r="AP158" s="131"/>
      <c r="AQ158" s="4"/>
      <c r="AR158" s="2"/>
      <c r="AS158" s="131"/>
      <c r="AT158" s="4"/>
      <c r="AU158" s="131"/>
    </row>
    <row r="159" spans="1:47" s="138" customFormat="1" ht="15" customHeight="1" thickBot="1">
      <c r="A159" s="132" t="s">
        <v>124</v>
      </c>
      <c r="B159" s="132" t="s">
        <v>105</v>
      </c>
      <c r="C159" s="133">
        <v>19</v>
      </c>
      <c r="D159" s="147">
        <v>23</v>
      </c>
      <c r="E159" s="225">
        <f t="shared" si="35"/>
        <v>39</v>
      </c>
      <c r="F159" s="225">
        <f t="shared" si="36"/>
        <v>32.14285714285714</v>
      </c>
      <c r="G159" s="217">
        <f t="shared" si="37"/>
        <v>31</v>
      </c>
      <c r="H159" s="136">
        <f t="shared" si="38"/>
        <v>24</v>
      </c>
      <c r="I159" s="137">
        <f t="shared" si="39"/>
        <v>4</v>
      </c>
      <c r="J159" s="137">
        <f t="shared" si="40"/>
        <v>20</v>
      </c>
      <c r="K159" s="130">
        <f t="shared" si="41"/>
        <v>-16</v>
      </c>
      <c r="L159" s="180">
        <f>SUM(I159/H159%)</f>
        <v>16.666666666666668</v>
      </c>
      <c r="M159" s="151" t="s">
        <v>11</v>
      </c>
      <c r="N159" s="171" t="s">
        <v>11</v>
      </c>
      <c r="O159" s="171" t="s">
        <v>11</v>
      </c>
      <c r="P159" s="171" t="s">
        <v>11</v>
      </c>
      <c r="Q159" s="171" t="s">
        <v>11</v>
      </c>
      <c r="R159" s="171"/>
      <c r="S159" s="171" t="s">
        <v>11</v>
      </c>
      <c r="T159" s="171" t="s">
        <v>11</v>
      </c>
      <c r="U159" s="171" t="s">
        <v>11</v>
      </c>
      <c r="V159" s="171" t="s">
        <v>11</v>
      </c>
      <c r="W159" s="171" t="s">
        <v>11</v>
      </c>
      <c r="X159" s="171" t="s">
        <v>11</v>
      </c>
      <c r="Y159" s="190" t="s">
        <v>11</v>
      </c>
      <c r="Z159" s="171" t="s">
        <v>11</v>
      </c>
      <c r="AA159" s="171" t="s">
        <v>10</v>
      </c>
      <c r="AB159" s="171"/>
      <c r="AC159" s="171" t="s">
        <v>11</v>
      </c>
      <c r="AD159" s="171" t="s">
        <v>11</v>
      </c>
      <c r="AE159" s="171" t="s">
        <v>11</v>
      </c>
      <c r="AF159" s="171" t="s">
        <v>11</v>
      </c>
      <c r="AG159" s="171" t="s">
        <v>10</v>
      </c>
      <c r="AH159" s="171" t="s">
        <v>11</v>
      </c>
      <c r="AI159" s="171" t="s">
        <v>10</v>
      </c>
      <c r="AJ159" s="171" t="s">
        <v>10</v>
      </c>
      <c r="AK159" s="171" t="s">
        <v>11</v>
      </c>
      <c r="AL159" s="190" t="s">
        <v>11</v>
      </c>
      <c r="AM159" s="132" t="s">
        <v>124</v>
      </c>
      <c r="AN159" s="132" t="s">
        <v>105</v>
      </c>
      <c r="AO159" s="137"/>
      <c r="AP159" s="140"/>
      <c r="AQ159" s="137"/>
      <c r="AR159" s="139"/>
      <c r="AS159" s="140"/>
      <c r="AT159" s="137"/>
      <c r="AU159" s="140"/>
    </row>
    <row r="160" spans="1:47" ht="18">
      <c r="A160" s="2" t="s">
        <v>103</v>
      </c>
      <c r="B160" s="2" t="s">
        <v>103</v>
      </c>
      <c r="C160" s="4"/>
      <c r="D160" s="156"/>
      <c r="E160" s="226"/>
      <c r="F160" s="226"/>
      <c r="G160" s="218"/>
      <c r="H160" s="4" t="s">
        <v>103</v>
      </c>
      <c r="I160" s="4" t="s">
        <v>103</v>
      </c>
      <c r="J160" s="4"/>
      <c r="K160" s="4"/>
      <c r="M160" s="150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91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91"/>
      <c r="AM160" s="2" t="s">
        <v>103</v>
      </c>
      <c r="AN160" s="2" t="s">
        <v>103</v>
      </c>
      <c r="AO160" s="4"/>
      <c r="AP160" s="131"/>
      <c r="AQ160" s="4"/>
      <c r="AR160" s="2"/>
      <c r="AS160" s="131"/>
      <c r="AT160" s="4"/>
      <c r="AU160" s="131"/>
    </row>
    <row r="162" ht="18"/>
    <row r="163" ht="18"/>
  </sheetData>
  <mergeCells count="1">
    <mergeCell ref="A1:N1"/>
  </mergeCells>
  <conditionalFormatting sqref="H5:K7 H9:K9 C4:G4 C11:G17 C19:G165">
    <cfRule type="cellIs" priority="1" dxfId="2" operator="between" stopIfTrue="1">
      <formula>0</formula>
      <formula>40</formula>
    </cfRule>
    <cfRule type="cellIs" priority="2" dxfId="3" operator="between" stopIfTrue="1">
      <formula>-1</formula>
      <formula>-30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zoomScale="55" zoomScaleNormal="55" workbookViewId="0" topLeftCell="A1">
      <selection activeCell="X11" sqref="X11"/>
    </sheetView>
  </sheetViews>
  <sheetFormatPr defaultColWidth="9.140625" defaultRowHeight="12.75"/>
  <cols>
    <col min="1" max="1" width="13.28125" style="31" customWidth="1"/>
    <col min="2" max="2" width="25.8515625" style="31" bestFit="1" customWidth="1"/>
    <col min="3" max="3" width="11.00390625" style="31" customWidth="1"/>
    <col min="4" max="4" width="6.7109375" style="31" customWidth="1"/>
    <col min="5" max="5" width="8.28125" style="31" customWidth="1"/>
    <col min="6" max="31" width="6.7109375" style="31" customWidth="1"/>
    <col min="32" max="16384" width="9.140625" style="31" customWidth="1"/>
  </cols>
  <sheetData>
    <row r="1" s="2" customFormat="1" ht="23.25">
      <c r="H1" s="3" t="s">
        <v>15</v>
      </c>
    </row>
    <row r="2" spans="2:4" s="2" customFormat="1" ht="24" thickBot="1">
      <c r="B2" s="30"/>
      <c r="D2" s="3"/>
    </row>
    <row r="3" spans="2:31" s="2" customFormat="1" ht="141.75" customHeight="1" thickBot="1">
      <c r="B3" s="84" t="s">
        <v>8</v>
      </c>
      <c r="D3" s="251" t="s">
        <v>3</v>
      </c>
      <c r="E3" s="252"/>
      <c r="F3" s="251" t="s">
        <v>0</v>
      </c>
      <c r="G3" s="252"/>
      <c r="H3" s="251" t="s">
        <v>1</v>
      </c>
      <c r="I3" s="252"/>
      <c r="J3" s="253" t="s">
        <v>16</v>
      </c>
      <c r="K3" s="254"/>
      <c r="L3" s="251" t="s">
        <v>17</v>
      </c>
      <c r="M3" s="252"/>
      <c r="N3" s="251" t="s">
        <v>4</v>
      </c>
      <c r="O3" s="252"/>
      <c r="P3" s="251" t="s">
        <v>40</v>
      </c>
      <c r="Q3" s="252"/>
      <c r="R3" s="251" t="s">
        <v>41</v>
      </c>
      <c r="S3" s="252"/>
      <c r="T3" s="251" t="s">
        <v>18</v>
      </c>
      <c r="U3" s="252"/>
      <c r="V3" s="251" t="s">
        <v>2</v>
      </c>
      <c r="W3" s="252"/>
      <c r="X3" s="251" t="s">
        <v>42</v>
      </c>
      <c r="Y3" s="252"/>
      <c r="Z3" s="251" t="s">
        <v>43</v>
      </c>
      <c r="AA3" s="252"/>
      <c r="AB3" s="251" t="s">
        <v>5</v>
      </c>
      <c r="AC3" s="252"/>
      <c r="AD3" s="251" t="s">
        <v>6</v>
      </c>
      <c r="AE3" s="252"/>
    </row>
    <row r="4" spans="2:31" s="2" customFormat="1" ht="34.5" customHeight="1">
      <c r="B4" s="82" t="s">
        <v>3</v>
      </c>
      <c r="C4" s="174">
        <f>SUM(D4+F4+H4+J4+L4+N4+P4+R4+T4+V4+X4+Z4+AB4+AD4)</f>
        <v>42</v>
      </c>
      <c r="D4" s="116"/>
      <c r="E4" s="117"/>
      <c r="F4" s="98">
        <v>2</v>
      </c>
      <c r="G4" s="99">
        <v>4</v>
      </c>
      <c r="H4" s="98">
        <v>2</v>
      </c>
      <c r="I4" s="99">
        <v>4</v>
      </c>
      <c r="J4" s="100">
        <v>3</v>
      </c>
      <c r="K4" s="101">
        <v>3</v>
      </c>
      <c r="L4" s="98">
        <v>4</v>
      </c>
      <c r="M4" s="99">
        <v>2</v>
      </c>
      <c r="N4" s="98">
        <v>4</v>
      </c>
      <c r="O4" s="99">
        <v>2</v>
      </c>
      <c r="P4" s="98">
        <v>2</v>
      </c>
      <c r="Q4" s="99">
        <v>4</v>
      </c>
      <c r="R4" s="98">
        <v>3</v>
      </c>
      <c r="S4" s="99">
        <v>3</v>
      </c>
      <c r="T4" s="98">
        <v>2</v>
      </c>
      <c r="U4" s="99">
        <v>4</v>
      </c>
      <c r="V4" s="98">
        <v>4</v>
      </c>
      <c r="W4" s="99">
        <v>2</v>
      </c>
      <c r="X4" s="98">
        <v>5</v>
      </c>
      <c r="Y4" s="99">
        <v>1</v>
      </c>
      <c r="Z4" s="98">
        <v>4</v>
      </c>
      <c r="AA4" s="99">
        <v>2</v>
      </c>
      <c r="AB4" s="98">
        <v>2</v>
      </c>
      <c r="AC4" s="99">
        <v>4</v>
      </c>
      <c r="AD4" s="102">
        <v>5</v>
      </c>
      <c r="AE4" s="99">
        <v>1</v>
      </c>
    </row>
    <row r="5" spans="2:31" s="2" customFormat="1" ht="34.5" customHeight="1">
      <c r="B5" s="82" t="s">
        <v>0</v>
      </c>
      <c r="C5" s="174">
        <f aca="true" t="shared" si="0" ref="C5:C17">SUM(D5+F5+H5+J5+L5+N5+P5+R5+T5+V5+X5+Z5+AB5+AD5)</f>
        <v>51</v>
      </c>
      <c r="D5" s="103">
        <v>3</v>
      </c>
      <c r="E5" s="104">
        <v>3</v>
      </c>
      <c r="F5" s="80"/>
      <c r="G5" s="81"/>
      <c r="H5" s="103">
        <v>3</v>
      </c>
      <c r="I5" s="104">
        <v>3</v>
      </c>
      <c r="J5" s="105">
        <v>4</v>
      </c>
      <c r="K5" s="106">
        <v>2</v>
      </c>
      <c r="L5" s="103">
        <v>6</v>
      </c>
      <c r="M5" s="104">
        <v>0</v>
      </c>
      <c r="N5" s="103">
        <v>4</v>
      </c>
      <c r="O5" s="104">
        <v>2</v>
      </c>
      <c r="P5" s="103">
        <v>4</v>
      </c>
      <c r="Q5" s="104">
        <v>2</v>
      </c>
      <c r="R5" s="103">
        <v>6</v>
      </c>
      <c r="S5" s="104">
        <v>0</v>
      </c>
      <c r="T5" s="103">
        <v>5</v>
      </c>
      <c r="U5" s="104">
        <v>1</v>
      </c>
      <c r="V5" s="103">
        <v>4</v>
      </c>
      <c r="W5" s="104">
        <v>2</v>
      </c>
      <c r="X5" s="103">
        <v>1</v>
      </c>
      <c r="Y5" s="104">
        <v>5</v>
      </c>
      <c r="Z5" s="103">
        <v>3</v>
      </c>
      <c r="AA5" s="104">
        <v>3</v>
      </c>
      <c r="AB5" s="103">
        <v>4</v>
      </c>
      <c r="AC5" s="104">
        <v>2</v>
      </c>
      <c r="AD5" s="107">
        <v>4</v>
      </c>
      <c r="AE5" s="104">
        <v>2</v>
      </c>
    </row>
    <row r="6" spans="2:31" s="2" customFormat="1" ht="34.5" customHeight="1">
      <c r="B6" s="82" t="s">
        <v>1</v>
      </c>
      <c r="C6" s="174">
        <f t="shared" si="0"/>
        <v>57</v>
      </c>
      <c r="D6" s="103">
        <v>5</v>
      </c>
      <c r="E6" s="104">
        <v>1</v>
      </c>
      <c r="F6" s="103">
        <v>2</v>
      </c>
      <c r="G6" s="104">
        <v>4</v>
      </c>
      <c r="H6" s="80"/>
      <c r="I6" s="81"/>
      <c r="J6" s="105">
        <v>5</v>
      </c>
      <c r="K6" s="106">
        <v>1</v>
      </c>
      <c r="L6" s="103">
        <v>6</v>
      </c>
      <c r="M6" s="104">
        <v>0</v>
      </c>
      <c r="N6" s="103">
        <v>4</v>
      </c>
      <c r="O6" s="104">
        <v>2</v>
      </c>
      <c r="P6" s="103">
        <v>3</v>
      </c>
      <c r="Q6" s="104">
        <v>3</v>
      </c>
      <c r="R6" s="103">
        <v>5</v>
      </c>
      <c r="S6" s="104">
        <v>1</v>
      </c>
      <c r="T6" s="103">
        <v>5</v>
      </c>
      <c r="U6" s="104">
        <v>1</v>
      </c>
      <c r="V6" s="103">
        <v>5</v>
      </c>
      <c r="W6" s="104">
        <v>1</v>
      </c>
      <c r="X6" s="103">
        <v>5</v>
      </c>
      <c r="Y6" s="104">
        <v>1</v>
      </c>
      <c r="Z6" s="103">
        <v>4</v>
      </c>
      <c r="AA6" s="104">
        <v>2</v>
      </c>
      <c r="AB6" s="103">
        <v>4</v>
      </c>
      <c r="AC6" s="104">
        <v>2</v>
      </c>
      <c r="AD6" s="107">
        <v>4</v>
      </c>
      <c r="AE6" s="104">
        <v>2</v>
      </c>
    </row>
    <row r="7" spans="2:31" s="67" customFormat="1" ht="34.5" customHeight="1">
      <c r="B7" s="83" t="s">
        <v>16</v>
      </c>
      <c r="C7" s="174">
        <f t="shared" si="0"/>
        <v>39.5</v>
      </c>
      <c r="D7" s="105">
        <v>4</v>
      </c>
      <c r="E7" s="106">
        <v>2</v>
      </c>
      <c r="F7" s="105">
        <v>2</v>
      </c>
      <c r="G7" s="106">
        <v>4</v>
      </c>
      <c r="H7" s="105">
        <v>2</v>
      </c>
      <c r="I7" s="106">
        <v>4</v>
      </c>
      <c r="J7" s="85"/>
      <c r="K7" s="86"/>
      <c r="L7" s="105">
        <v>4</v>
      </c>
      <c r="M7" s="106">
        <v>2</v>
      </c>
      <c r="N7" s="108">
        <v>5</v>
      </c>
      <c r="O7" s="109">
        <v>1</v>
      </c>
      <c r="P7" s="105">
        <v>3.5</v>
      </c>
      <c r="Q7" s="106">
        <v>2.5</v>
      </c>
      <c r="R7" s="105">
        <v>3</v>
      </c>
      <c r="S7" s="106">
        <v>3</v>
      </c>
      <c r="T7" s="105">
        <v>1</v>
      </c>
      <c r="U7" s="106">
        <v>5</v>
      </c>
      <c r="V7" s="108">
        <v>2</v>
      </c>
      <c r="W7" s="109">
        <v>4</v>
      </c>
      <c r="X7" s="105">
        <v>2</v>
      </c>
      <c r="Y7" s="106">
        <v>4</v>
      </c>
      <c r="Z7" s="105">
        <v>5</v>
      </c>
      <c r="AA7" s="106">
        <v>1</v>
      </c>
      <c r="AB7" s="105">
        <v>4</v>
      </c>
      <c r="AC7" s="106">
        <v>2</v>
      </c>
      <c r="AD7" s="110">
        <v>2</v>
      </c>
      <c r="AE7" s="106">
        <v>4</v>
      </c>
    </row>
    <row r="8" spans="2:31" s="2" customFormat="1" ht="34.5" customHeight="1">
      <c r="B8" s="82" t="s">
        <v>17</v>
      </c>
      <c r="C8" s="174">
        <f t="shared" si="0"/>
        <v>35</v>
      </c>
      <c r="D8" s="103">
        <v>3</v>
      </c>
      <c r="E8" s="104">
        <v>3</v>
      </c>
      <c r="F8" s="103">
        <v>4</v>
      </c>
      <c r="G8" s="104">
        <v>2</v>
      </c>
      <c r="H8" s="103">
        <v>1</v>
      </c>
      <c r="I8" s="104">
        <v>5</v>
      </c>
      <c r="J8" s="105">
        <v>2</v>
      </c>
      <c r="K8" s="106">
        <v>4</v>
      </c>
      <c r="L8" s="80"/>
      <c r="M8" s="81"/>
      <c r="N8" s="103">
        <v>3</v>
      </c>
      <c r="O8" s="104">
        <v>3</v>
      </c>
      <c r="P8" s="103">
        <v>2</v>
      </c>
      <c r="Q8" s="104">
        <v>4</v>
      </c>
      <c r="R8" s="103">
        <v>3</v>
      </c>
      <c r="S8" s="104">
        <v>3</v>
      </c>
      <c r="T8" s="103">
        <v>5</v>
      </c>
      <c r="U8" s="104">
        <v>1</v>
      </c>
      <c r="V8" s="103">
        <v>3</v>
      </c>
      <c r="W8" s="104">
        <v>3</v>
      </c>
      <c r="X8" s="103">
        <v>2</v>
      </c>
      <c r="Y8" s="104">
        <v>4</v>
      </c>
      <c r="Z8" s="103">
        <v>2</v>
      </c>
      <c r="AA8" s="104">
        <v>4</v>
      </c>
      <c r="AB8" s="103">
        <v>4</v>
      </c>
      <c r="AC8" s="104">
        <v>2</v>
      </c>
      <c r="AD8" s="107">
        <v>1</v>
      </c>
      <c r="AE8" s="104">
        <v>5</v>
      </c>
    </row>
    <row r="9" spans="2:31" s="2" customFormat="1" ht="34.5" customHeight="1">
      <c r="B9" s="82" t="s">
        <v>4</v>
      </c>
      <c r="C9" s="174">
        <f t="shared" si="0"/>
        <v>37</v>
      </c>
      <c r="D9" s="103">
        <v>3</v>
      </c>
      <c r="E9" s="104">
        <v>3</v>
      </c>
      <c r="F9" s="103">
        <v>2</v>
      </c>
      <c r="G9" s="104">
        <v>4</v>
      </c>
      <c r="H9" s="103">
        <v>1</v>
      </c>
      <c r="I9" s="104">
        <v>5</v>
      </c>
      <c r="J9" s="108">
        <v>5</v>
      </c>
      <c r="K9" s="109">
        <v>1</v>
      </c>
      <c r="L9" s="103">
        <v>4</v>
      </c>
      <c r="M9" s="104">
        <v>2</v>
      </c>
      <c r="N9" s="80"/>
      <c r="O9" s="81"/>
      <c r="P9" s="103">
        <v>5</v>
      </c>
      <c r="Q9" s="104">
        <v>1</v>
      </c>
      <c r="R9" s="103">
        <v>3</v>
      </c>
      <c r="S9" s="104">
        <v>3</v>
      </c>
      <c r="T9" s="103">
        <v>2</v>
      </c>
      <c r="U9" s="104">
        <v>4</v>
      </c>
      <c r="V9" s="103">
        <v>5</v>
      </c>
      <c r="W9" s="104">
        <v>1</v>
      </c>
      <c r="X9" s="103">
        <v>1</v>
      </c>
      <c r="Y9" s="104">
        <v>5</v>
      </c>
      <c r="Z9" s="103">
        <v>2</v>
      </c>
      <c r="AA9" s="104">
        <v>4</v>
      </c>
      <c r="AB9" s="103">
        <v>2</v>
      </c>
      <c r="AC9" s="104">
        <v>4</v>
      </c>
      <c r="AD9" s="107">
        <v>2</v>
      </c>
      <c r="AE9" s="104">
        <v>4</v>
      </c>
    </row>
    <row r="10" spans="2:31" s="67" customFormat="1" ht="34.5" customHeight="1">
      <c r="B10" s="82" t="s">
        <v>78</v>
      </c>
      <c r="C10" s="174">
        <f t="shared" si="0"/>
        <v>50</v>
      </c>
      <c r="D10" s="108">
        <v>3</v>
      </c>
      <c r="E10" s="109">
        <v>3</v>
      </c>
      <c r="F10" s="108">
        <v>3</v>
      </c>
      <c r="G10" s="109">
        <v>3</v>
      </c>
      <c r="H10" s="108">
        <v>3</v>
      </c>
      <c r="I10" s="109">
        <v>3</v>
      </c>
      <c r="J10" s="105">
        <v>6</v>
      </c>
      <c r="K10" s="106">
        <v>0</v>
      </c>
      <c r="L10" s="108">
        <v>5</v>
      </c>
      <c r="M10" s="109">
        <v>1</v>
      </c>
      <c r="N10" s="108">
        <v>4</v>
      </c>
      <c r="O10" s="109">
        <v>2</v>
      </c>
      <c r="P10" s="85"/>
      <c r="Q10" s="86"/>
      <c r="R10" s="108">
        <v>3</v>
      </c>
      <c r="S10" s="109">
        <v>3</v>
      </c>
      <c r="T10" s="108">
        <v>5</v>
      </c>
      <c r="U10" s="109">
        <v>1</v>
      </c>
      <c r="V10" s="108">
        <v>4</v>
      </c>
      <c r="W10" s="109">
        <v>2</v>
      </c>
      <c r="X10" s="108">
        <v>1</v>
      </c>
      <c r="Y10" s="109">
        <v>5</v>
      </c>
      <c r="Z10" s="108">
        <v>5</v>
      </c>
      <c r="AA10" s="109">
        <v>1</v>
      </c>
      <c r="AB10" s="108">
        <v>3</v>
      </c>
      <c r="AC10" s="109">
        <v>3</v>
      </c>
      <c r="AD10" s="107">
        <v>5</v>
      </c>
      <c r="AE10" s="104">
        <v>1</v>
      </c>
    </row>
    <row r="11" spans="2:31" s="2" customFormat="1" ht="34.5" customHeight="1">
      <c r="B11" s="82" t="s">
        <v>79</v>
      </c>
      <c r="C11" s="174">
        <f t="shared" si="0"/>
        <v>34</v>
      </c>
      <c r="D11" s="103">
        <v>1</v>
      </c>
      <c r="E11" s="104">
        <v>5</v>
      </c>
      <c r="F11" s="103">
        <v>3</v>
      </c>
      <c r="G11" s="104">
        <v>3</v>
      </c>
      <c r="H11" s="103">
        <v>4</v>
      </c>
      <c r="I11" s="104">
        <v>2</v>
      </c>
      <c r="J11" s="105">
        <v>3</v>
      </c>
      <c r="K11" s="106">
        <v>3</v>
      </c>
      <c r="L11" s="103">
        <v>3</v>
      </c>
      <c r="M11" s="104">
        <v>3</v>
      </c>
      <c r="N11" s="103">
        <v>4</v>
      </c>
      <c r="O11" s="104">
        <v>2</v>
      </c>
      <c r="P11" s="103">
        <v>0</v>
      </c>
      <c r="Q11" s="104">
        <v>6</v>
      </c>
      <c r="R11" s="80"/>
      <c r="S11" s="81"/>
      <c r="T11" s="103">
        <v>3</v>
      </c>
      <c r="U11" s="104">
        <v>3</v>
      </c>
      <c r="V11" s="103">
        <v>2</v>
      </c>
      <c r="W11" s="104">
        <v>4</v>
      </c>
      <c r="X11" s="103">
        <v>2</v>
      </c>
      <c r="Y11" s="104">
        <v>4</v>
      </c>
      <c r="Z11" s="103">
        <v>4</v>
      </c>
      <c r="AA11" s="104">
        <v>2</v>
      </c>
      <c r="AB11" s="103">
        <v>3</v>
      </c>
      <c r="AC11" s="104">
        <v>3</v>
      </c>
      <c r="AD11" s="107">
        <v>2</v>
      </c>
      <c r="AE11" s="104">
        <v>4</v>
      </c>
    </row>
    <row r="12" spans="2:31" s="2" customFormat="1" ht="34.5" customHeight="1">
      <c r="B12" s="82" t="s">
        <v>18</v>
      </c>
      <c r="C12" s="174">
        <f t="shared" si="0"/>
        <v>31</v>
      </c>
      <c r="D12" s="103">
        <v>4</v>
      </c>
      <c r="E12" s="104">
        <v>2</v>
      </c>
      <c r="F12" s="103">
        <v>0</v>
      </c>
      <c r="G12" s="104">
        <v>6</v>
      </c>
      <c r="H12" s="103">
        <v>2</v>
      </c>
      <c r="I12" s="104">
        <v>4</v>
      </c>
      <c r="J12" s="105">
        <v>4</v>
      </c>
      <c r="K12" s="106">
        <v>2</v>
      </c>
      <c r="L12" s="103">
        <v>3</v>
      </c>
      <c r="M12" s="104">
        <v>3</v>
      </c>
      <c r="N12" s="103">
        <v>5</v>
      </c>
      <c r="O12" s="104">
        <v>1</v>
      </c>
      <c r="P12" s="103">
        <v>0</v>
      </c>
      <c r="Q12" s="104">
        <v>6</v>
      </c>
      <c r="R12" s="103">
        <v>2</v>
      </c>
      <c r="S12" s="104">
        <v>4</v>
      </c>
      <c r="T12" s="80"/>
      <c r="U12" s="81"/>
      <c r="V12" s="103">
        <v>3</v>
      </c>
      <c r="W12" s="104">
        <v>3</v>
      </c>
      <c r="X12" s="103">
        <v>1</v>
      </c>
      <c r="Y12" s="104">
        <v>5</v>
      </c>
      <c r="Z12" s="103">
        <v>3</v>
      </c>
      <c r="AA12" s="104">
        <v>3</v>
      </c>
      <c r="AB12" s="103">
        <v>2</v>
      </c>
      <c r="AC12" s="104">
        <v>4</v>
      </c>
      <c r="AD12" s="107">
        <v>2</v>
      </c>
      <c r="AE12" s="104">
        <v>4</v>
      </c>
    </row>
    <row r="13" spans="2:31" s="2" customFormat="1" ht="34.5" customHeight="1">
      <c r="B13" s="82" t="s">
        <v>2</v>
      </c>
      <c r="C13" s="174">
        <f t="shared" si="0"/>
        <v>26.5</v>
      </c>
      <c r="D13" s="103">
        <v>1</v>
      </c>
      <c r="E13" s="104">
        <v>5</v>
      </c>
      <c r="F13" s="103">
        <v>1</v>
      </c>
      <c r="G13" s="104">
        <v>5</v>
      </c>
      <c r="H13" s="103">
        <v>0</v>
      </c>
      <c r="I13" s="104">
        <v>6</v>
      </c>
      <c r="J13" s="105">
        <v>2</v>
      </c>
      <c r="K13" s="106">
        <v>4</v>
      </c>
      <c r="L13" s="103">
        <v>1</v>
      </c>
      <c r="M13" s="104">
        <v>5</v>
      </c>
      <c r="N13" s="103">
        <v>1</v>
      </c>
      <c r="O13" s="104">
        <v>5</v>
      </c>
      <c r="P13" s="103">
        <v>3</v>
      </c>
      <c r="Q13" s="104">
        <v>3</v>
      </c>
      <c r="R13" s="103">
        <v>4</v>
      </c>
      <c r="S13" s="104">
        <v>2</v>
      </c>
      <c r="T13" s="103">
        <v>3</v>
      </c>
      <c r="U13" s="104">
        <v>3</v>
      </c>
      <c r="V13" s="80"/>
      <c r="W13" s="81"/>
      <c r="X13" s="103">
        <v>2</v>
      </c>
      <c r="Y13" s="104">
        <v>4</v>
      </c>
      <c r="Z13" s="103">
        <v>5.5</v>
      </c>
      <c r="AA13" s="104">
        <v>0.5</v>
      </c>
      <c r="AB13" s="103">
        <v>1</v>
      </c>
      <c r="AC13" s="104">
        <v>5</v>
      </c>
      <c r="AD13" s="107">
        <v>2</v>
      </c>
      <c r="AE13" s="104">
        <v>4</v>
      </c>
    </row>
    <row r="14" spans="2:31" s="2" customFormat="1" ht="34.5" customHeight="1">
      <c r="B14" s="82" t="s">
        <v>42</v>
      </c>
      <c r="C14" s="174">
        <f t="shared" si="0"/>
        <v>60</v>
      </c>
      <c r="D14" s="103">
        <v>5</v>
      </c>
      <c r="E14" s="104">
        <v>1</v>
      </c>
      <c r="F14" s="103">
        <v>5</v>
      </c>
      <c r="G14" s="104">
        <v>1</v>
      </c>
      <c r="H14" s="103">
        <v>6</v>
      </c>
      <c r="I14" s="104">
        <v>0</v>
      </c>
      <c r="J14" s="105">
        <v>5</v>
      </c>
      <c r="K14" s="106">
        <v>1</v>
      </c>
      <c r="L14" s="103">
        <v>5</v>
      </c>
      <c r="M14" s="104">
        <v>1</v>
      </c>
      <c r="N14" s="103">
        <v>4</v>
      </c>
      <c r="O14" s="104">
        <v>2</v>
      </c>
      <c r="P14" s="103">
        <v>3</v>
      </c>
      <c r="Q14" s="104">
        <v>3</v>
      </c>
      <c r="R14" s="103">
        <v>5</v>
      </c>
      <c r="S14" s="104">
        <v>1</v>
      </c>
      <c r="T14" s="103">
        <v>3</v>
      </c>
      <c r="U14" s="104">
        <v>3</v>
      </c>
      <c r="V14" s="103">
        <v>6</v>
      </c>
      <c r="W14" s="104">
        <v>0</v>
      </c>
      <c r="X14" s="80"/>
      <c r="Y14" s="81"/>
      <c r="Z14" s="103">
        <v>6</v>
      </c>
      <c r="AA14" s="104">
        <v>0</v>
      </c>
      <c r="AB14" s="103">
        <v>3</v>
      </c>
      <c r="AC14" s="104">
        <v>3</v>
      </c>
      <c r="AD14" s="107">
        <v>4</v>
      </c>
      <c r="AE14" s="104">
        <v>2</v>
      </c>
    </row>
    <row r="15" spans="2:31" s="2" customFormat="1" ht="34.5" customHeight="1">
      <c r="B15" s="82" t="s">
        <v>43</v>
      </c>
      <c r="C15" s="174">
        <f t="shared" si="0"/>
        <v>33</v>
      </c>
      <c r="D15" s="103">
        <v>2</v>
      </c>
      <c r="E15" s="107">
        <v>4</v>
      </c>
      <c r="F15" s="103">
        <v>1</v>
      </c>
      <c r="G15" s="107">
        <v>5</v>
      </c>
      <c r="H15" s="105">
        <v>1</v>
      </c>
      <c r="I15" s="107">
        <v>5</v>
      </c>
      <c r="J15" s="105">
        <v>4</v>
      </c>
      <c r="K15" s="110">
        <v>2</v>
      </c>
      <c r="L15" s="103">
        <v>5</v>
      </c>
      <c r="M15" s="107">
        <v>1</v>
      </c>
      <c r="N15" s="103">
        <v>1</v>
      </c>
      <c r="O15" s="107">
        <v>5</v>
      </c>
      <c r="P15" s="103">
        <v>2</v>
      </c>
      <c r="Q15" s="107">
        <v>4</v>
      </c>
      <c r="R15" s="103">
        <v>4</v>
      </c>
      <c r="S15" s="107">
        <v>2</v>
      </c>
      <c r="T15" s="103">
        <v>5</v>
      </c>
      <c r="U15" s="107">
        <v>1</v>
      </c>
      <c r="V15" s="103">
        <v>4</v>
      </c>
      <c r="W15" s="107">
        <v>2</v>
      </c>
      <c r="X15" s="103">
        <v>1</v>
      </c>
      <c r="Y15" s="107">
        <v>5</v>
      </c>
      <c r="Z15" s="80"/>
      <c r="AA15" s="173"/>
      <c r="AB15" s="107">
        <v>1</v>
      </c>
      <c r="AC15" s="104">
        <v>5</v>
      </c>
      <c r="AD15" s="107">
        <v>2</v>
      </c>
      <c r="AE15" s="104">
        <v>4</v>
      </c>
    </row>
    <row r="16" spans="2:31" s="2" customFormat="1" ht="34.5" customHeight="1">
      <c r="B16" s="82" t="s">
        <v>5</v>
      </c>
      <c r="C16" s="174">
        <f t="shared" si="0"/>
        <v>44</v>
      </c>
      <c r="D16" s="103">
        <v>5</v>
      </c>
      <c r="E16" s="104">
        <v>1</v>
      </c>
      <c r="F16" s="103">
        <v>2</v>
      </c>
      <c r="G16" s="104">
        <v>4</v>
      </c>
      <c r="H16" s="103">
        <v>4</v>
      </c>
      <c r="I16" s="104">
        <v>2</v>
      </c>
      <c r="J16" s="105">
        <v>5</v>
      </c>
      <c r="K16" s="106">
        <v>1</v>
      </c>
      <c r="L16" s="103">
        <v>5</v>
      </c>
      <c r="M16" s="104">
        <v>1</v>
      </c>
      <c r="N16" s="103">
        <v>4</v>
      </c>
      <c r="O16" s="104">
        <v>2</v>
      </c>
      <c r="P16" s="103">
        <v>4</v>
      </c>
      <c r="Q16" s="104">
        <v>2</v>
      </c>
      <c r="R16" s="103">
        <v>2</v>
      </c>
      <c r="S16" s="104">
        <v>4</v>
      </c>
      <c r="T16" s="103">
        <v>4</v>
      </c>
      <c r="U16" s="104">
        <v>2</v>
      </c>
      <c r="V16" s="103">
        <v>2</v>
      </c>
      <c r="W16" s="104">
        <v>4</v>
      </c>
      <c r="X16" s="103">
        <v>2</v>
      </c>
      <c r="Y16" s="104">
        <v>4</v>
      </c>
      <c r="Z16" s="103">
        <v>4</v>
      </c>
      <c r="AA16" s="104">
        <v>2</v>
      </c>
      <c r="AB16" s="80"/>
      <c r="AC16" s="81"/>
      <c r="AD16" s="107">
        <v>1</v>
      </c>
      <c r="AE16" s="104">
        <v>5</v>
      </c>
    </row>
    <row r="17" spans="2:31" s="2" customFormat="1" ht="34.5" customHeight="1" thickBot="1">
      <c r="B17" s="82" t="s">
        <v>6</v>
      </c>
      <c r="C17" s="174">
        <f t="shared" si="0"/>
        <v>38</v>
      </c>
      <c r="D17" s="114">
        <v>5</v>
      </c>
      <c r="E17" s="115">
        <v>1</v>
      </c>
      <c r="F17" s="114">
        <v>2</v>
      </c>
      <c r="G17" s="115">
        <v>4</v>
      </c>
      <c r="H17" s="114">
        <v>1</v>
      </c>
      <c r="I17" s="115">
        <v>5</v>
      </c>
      <c r="J17" s="210">
        <v>2</v>
      </c>
      <c r="K17" s="211">
        <v>4</v>
      </c>
      <c r="L17" s="114">
        <v>4</v>
      </c>
      <c r="M17" s="115">
        <v>2</v>
      </c>
      <c r="N17" s="114">
        <v>5</v>
      </c>
      <c r="O17" s="115">
        <v>1</v>
      </c>
      <c r="P17" s="114">
        <v>2</v>
      </c>
      <c r="Q17" s="115">
        <v>4</v>
      </c>
      <c r="R17" s="114">
        <v>4</v>
      </c>
      <c r="S17" s="115">
        <v>2</v>
      </c>
      <c r="T17" s="114">
        <v>2</v>
      </c>
      <c r="U17" s="115">
        <v>4</v>
      </c>
      <c r="V17" s="114">
        <v>4</v>
      </c>
      <c r="W17" s="115">
        <v>2</v>
      </c>
      <c r="X17" s="114">
        <v>1</v>
      </c>
      <c r="Y17" s="115">
        <v>5</v>
      </c>
      <c r="Z17" s="114">
        <v>2</v>
      </c>
      <c r="AA17" s="115">
        <v>4</v>
      </c>
      <c r="AB17" s="114">
        <v>4</v>
      </c>
      <c r="AC17" s="115">
        <v>2</v>
      </c>
      <c r="AD17" s="79"/>
      <c r="AE17" s="78"/>
    </row>
    <row r="20" spans="4:31" s="2" customFormat="1" ht="28.5" customHeight="1">
      <c r="D20" s="62"/>
      <c r="E20" s="62">
        <f>SUM(E4:E17)</f>
        <v>34</v>
      </c>
      <c r="F20" s="62"/>
      <c r="G20" s="62">
        <f>SUM(G4:G17)</f>
        <v>49</v>
      </c>
      <c r="H20" s="62"/>
      <c r="I20" s="62">
        <f>SUM(I4:I17)</f>
        <v>48</v>
      </c>
      <c r="J20" s="62"/>
      <c r="K20" s="62">
        <f>SUM(K4:K17)</f>
        <v>28</v>
      </c>
      <c r="L20" s="62"/>
      <c r="M20" s="62">
        <f>SUM(M4:M17)</f>
        <v>23</v>
      </c>
      <c r="N20" s="62"/>
      <c r="O20" s="62">
        <f>SUM(O4:O17)</f>
        <v>30</v>
      </c>
      <c r="P20" s="62" t="s">
        <v>103</v>
      </c>
      <c r="Q20" s="62">
        <f>SUM(Q4:Q17)</f>
        <v>44.5</v>
      </c>
      <c r="R20" s="62"/>
      <c r="S20" s="62">
        <f>SUM(S4:S17)</f>
        <v>31</v>
      </c>
      <c r="T20" s="62"/>
      <c r="U20" s="62">
        <f>SUM(U4:U17)</f>
        <v>33</v>
      </c>
      <c r="V20" s="62"/>
      <c r="W20" s="62">
        <f>SUM(W4:W17)</f>
        <v>30</v>
      </c>
      <c r="X20" s="62"/>
      <c r="Y20" s="62">
        <f>SUM(Y4:Y17)</f>
        <v>52</v>
      </c>
      <c r="Z20" s="62"/>
      <c r="AA20" s="62">
        <f>SUM(AA4:AA17)</f>
        <v>28.5</v>
      </c>
      <c r="AB20" s="62"/>
      <c r="AC20" s="62">
        <f>SUM(AC4:AC17)</f>
        <v>41</v>
      </c>
      <c r="AD20" s="62"/>
      <c r="AE20" s="62">
        <f>SUM(AE4:AE17)</f>
        <v>42</v>
      </c>
    </row>
    <row r="21" s="2" customFormat="1" ht="12.75"/>
    <row r="23" spans="1:6" s="65" customFormat="1" ht="42.75" customHeight="1">
      <c r="A23" s="204" t="s">
        <v>274</v>
      </c>
      <c r="C23" s="199" t="s">
        <v>272</v>
      </c>
      <c r="D23" s="199" t="s">
        <v>273</v>
      </c>
      <c r="E23" s="199" t="s">
        <v>37</v>
      </c>
      <c r="F23" s="66"/>
    </row>
    <row r="24" spans="1:31" s="2" customFormat="1" ht="34.5" customHeight="1">
      <c r="A24" s="203">
        <f>C24/E24%</f>
        <v>55.26315789473684</v>
      </c>
      <c r="B24" s="82" t="s">
        <v>3</v>
      </c>
      <c r="C24" s="64">
        <f aca="true" t="shared" si="1" ref="C24:C37">C4</f>
        <v>42</v>
      </c>
      <c r="D24" s="64">
        <f>E20</f>
        <v>34</v>
      </c>
      <c r="E24" s="202">
        <f aca="true" t="shared" si="2" ref="E24:E35">C24+D24</f>
        <v>76</v>
      </c>
      <c r="F24" s="20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34.5" customHeight="1">
      <c r="A25" s="203">
        <f aca="true" t="shared" si="3" ref="A25:A37">C25/E25%</f>
        <v>51</v>
      </c>
      <c r="B25" s="82" t="s">
        <v>0</v>
      </c>
      <c r="C25" s="64">
        <f t="shared" si="1"/>
        <v>51</v>
      </c>
      <c r="D25" s="64">
        <f>G20</f>
        <v>49</v>
      </c>
      <c r="E25" s="202">
        <f t="shared" si="2"/>
        <v>100</v>
      </c>
      <c r="F25" s="20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34.5" customHeight="1">
      <c r="A26" s="203">
        <f t="shared" si="3"/>
        <v>54.285714285714285</v>
      </c>
      <c r="B26" s="82" t="s">
        <v>1</v>
      </c>
      <c r="C26" s="64">
        <f t="shared" si="1"/>
        <v>57</v>
      </c>
      <c r="D26" s="64">
        <f>I20</f>
        <v>48</v>
      </c>
      <c r="E26" s="202">
        <f t="shared" si="2"/>
        <v>105</v>
      </c>
      <c r="F26" s="20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34.5" customHeight="1">
      <c r="A27" s="203">
        <f t="shared" si="3"/>
        <v>58.51851851851851</v>
      </c>
      <c r="B27" s="83" t="s">
        <v>16</v>
      </c>
      <c r="C27" s="64">
        <f t="shared" si="1"/>
        <v>39.5</v>
      </c>
      <c r="D27" s="64">
        <f>K20</f>
        <v>28</v>
      </c>
      <c r="E27" s="202">
        <f t="shared" si="2"/>
        <v>67.5</v>
      </c>
      <c r="F27" s="20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34.5" customHeight="1">
      <c r="A28" s="203">
        <f t="shared" si="3"/>
        <v>60.344827586206904</v>
      </c>
      <c r="B28" s="82" t="s">
        <v>17</v>
      </c>
      <c r="C28" s="64">
        <f t="shared" si="1"/>
        <v>35</v>
      </c>
      <c r="D28" s="64">
        <f>M20</f>
        <v>23</v>
      </c>
      <c r="E28" s="202">
        <f t="shared" si="2"/>
        <v>58</v>
      </c>
      <c r="F28" s="20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34.5" customHeight="1">
      <c r="A29" s="203">
        <f t="shared" si="3"/>
        <v>55.22388059701492</v>
      </c>
      <c r="B29" s="82" t="s">
        <v>4</v>
      </c>
      <c r="C29" s="64">
        <f t="shared" si="1"/>
        <v>37</v>
      </c>
      <c r="D29" s="64">
        <f>O20</f>
        <v>30</v>
      </c>
      <c r="E29" s="202">
        <f t="shared" si="2"/>
        <v>67</v>
      </c>
      <c r="F29" s="20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34.5" customHeight="1">
      <c r="A30" s="203">
        <f t="shared" si="3"/>
        <v>52.91005291005291</v>
      </c>
      <c r="B30" s="82" t="s">
        <v>78</v>
      </c>
      <c r="C30" s="64">
        <f t="shared" si="1"/>
        <v>50</v>
      </c>
      <c r="D30" s="64">
        <f>Q20</f>
        <v>44.5</v>
      </c>
      <c r="E30" s="202">
        <f t="shared" si="2"/>
        <v>94.5</v>
      </c>
      <c r="F30" s="20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34.5" customHeight="1">
      <c r="A31" s="203">
        <f t="shared" si="3"/>
        <v>52.30769230769231</v>
      </c>
      <c r="B31" s="82" t="s">
        <v>79</v>
      </c>
      <c r="C31" s="64">
        <f t="shared" si="1"/>
        <v>34</v>
      </c>
      <c r="D31" s="64">
        <f>S20</f>
        <v>31</v>
      </c>
      <c r="E31" s="202">
        <f t="shared" si="2"/>
        <v>65</v>
      </c>
      <c r="F31" s="20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34.5" customHeight="1">
      <c r="A32" s="203">
        <f t="shared" si="3"/>
        <v>48.4375</v>
      </c>
      <c r="B32" s="82" t="s">
        <v>18</v>
      </c>
      <c r="C32" s="64">
        <f t="shared" si="1"/>
        <v>31</v>
      </c>
      <c r="D32" s="64">
        <f>U20</f>
        <v>33</v>
      </c>
      <c r="E32" s="202">
        <f t="shared" si="2"/>
        <v>64</v>
      </c>
      <c r="F32" s="20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34.5" customHeight="1">
      <c r="A33" s="203">
        <f t="shared" si="3"/>
        <v>46.90265486725664</v>
      </c>
      <c r="B33" s="82" t="s">
        <v>2</v>
      </c>
      <c r="C33" s="64">
        <f t="shared" si="1"/>
        <v>26.5</v>
      </c>
      <c r="D33" s="64">
        <f>W20</f>
        <v>30</v>
      </c>
      <c r="E33" s="202">
        <f t="shared" si="2"/>
        <v>56.5</v>
      </c>
      <c r="F33" s="20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34.5" customHeight="1">
      <c r="A34" s="203">
        <f t="shared" si="3"/>
        <v>53.57142857142857</v>
      </c>
      <c r="B34" s="82" t="s">
        <v>42</v>
      </c>
      <c r="C34" s="64">
        <f t="shared" si="1"/>
        <v>60</v>
      </c>
      <c r="D34" s="64">
        <f>Y20</f>
        <v>52</v>
      </c>
      <c r="E34" s="202">
        <f t="shared" si="2"/>
        <v>112</v>
      </c>
      <c r="F34" s="20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34.5" customHeight="1">
      <c r="A35" s="203">
        <f t="shared" si="3"/>
        <v>53.65853658536585</v>
      </c>
      <c r="B35" s="82" t="s">
        <v>43</v>
      </c>
      <c r="C35" s="64">
        <f t="shared" si="1"/>
        <v>33</v>
      </c>
      <c r="D35" s="64">
        <f>AA20</f>
        <v>28.5</v>
      </c>
      <c r="E35" s="202">
        <f t="shared" si="2"/>
        <v>61.5</v>
      </c>
      <c r="F35" s="20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34.5" customHeight="1">
      <c r="A36" s="203">
        <f t="shared" si="3"/>
        <v>51.76470588235294</v>
      </c>
      <c r="B36" s="82" t="s">
        <v>5</v>
      </c>
      <c r="C36" s="64">
        <f t="shared" si="1"/>
        <v>44</v>
      </c>
      <c r="D36" s="64">
        <f>AC20</f>
        <v>41</v>
      </c>
      <c r="E36" s="202">
        <f>C36+D36</f>
        <v>85</v>
      </c>
      <c r="F36" s="20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34.5" customHeight="1">
      <c r="A37" s="203">
        <f t="shared" si="3"/>
        <v>47.5</v>
      </c>
      <c r="B37" s="82" t="s">
        <v>6</v>
      </c>
      <c r="C37" s="64">
        <f t="shared" si="1"/>
        <v>38</v>
      </c>
      <c r="D37" s="64">
        <f>AE20</f>
        <v>42</v>
      </c>
      <c r="E37" s="202">
        <f>C37+D37</f>
        <v>80</v>
      </c>
      <c r="F37" s="20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3:5" ht="18">
      <c r="C38" s="198">
        <f>SUM(C24:C35)</f>
        <v>496</v>
      </c>
      <c r="D38" s="198">
        <f>SUM(D24:D35)</f>
        <v>431</v>
      </c>
      <c r="E38" s="200">
        <f>SUM(E24:E35)</f>
        <v>927</v>
      </c>
    </row>
  </sheetData>
  <mergeCells count="14">
    <mergeCell ref="R3:S3"/>
    <mergeCell ref="T3:U3"/>
    <mergeCell ref="V3:W3"/>
    <mergeCell ref="X3:Y3"/>
    <mergeCell ref="AB3:AC3"/>
    <mergeCell ref="AD3:AE3"/>
    <mergeCell ref="D3:E3"/>
    <mergeCell ref="F3:G3"/>
    <mergeCell ref="H3:I3"/>
    <mergeCell ref="J3:K3"/>
    <mergeCell ref="L3:M3"/>
    <mergeCell ref="N3:O3"/>
    <mergeCell ref="P3:Q3"/>
    <mergeCell ref="Z3:AA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B26" sqref="B26"/>
    </sheetView>
  </sheetViews>
  <sheetFormatPr defaultColWidth="9.140625" defaultRowHeight="12.75"/>
  <cols>
    <col min="1" max="1" width="36.140625" style="0" customWidth="1"/>
    <col min="2" max="8" width="9.140625" style="161" customWidth="1"/>
  </cols>
  <sheetData>
    <row r="1" spans="1:8" ht="30">
      <c r="A1" s="162" t="s">
        <v>231</v>
      </c>
      <c r="B1" s="160"/>
      <c r="C1" s="160"/>
      <c r="D1" s="160"/>
      <c r="E1" s="160"/>
      <c r="F1" s="160"/>
      <c r="G1" s="160"/>
      <c r="H1" s="160"/>
    </row>
    <row r="2" spans="1:8" s="161" customFormat="1" ht="18.75" customHeight="1">
      <c r="A2" s="163" t="s">
        <v>8</v>
      </c>
      <c r="B2" s="164">
        <v>2002</v>
      </c>
      <c r="C2" s="164">
        <v>2003</v>
      </c>
      <c r="D2" s="164">
        <v>2004</v>
      </c>
      <c r="E2" s="164">
        <v>2005</v>
      </c>
      <c r="F2" s="164">
        <v>2006</v>
      </c>
      <c r="G2" s="164">
        <v>2007</v>
      </c>
      <c r="H2" s="164">
        <v>2008</v>
      </c>
    </row>
    <row r="3" spans="1:8" ht="15">
      <c r="A3" s="165" t="s">
        <v>3</v>
      </c>
      <c r="B3" s="166">
        <v>10</v>
      </c>
      <c r="C3" s="166">
        <v>10</v>
      </c>
      <c r="D3" s="166">
        <v>8</v>
      </c>
      <c r="E3" s="166">
        <v>5</v>
      </c>
      <c r="F3" s="166">
        <v>12</v>
      </c>
      <c r="G3" s="166">
        <v>8</v>
      </c>
      <c r="H3" s="166">
        <v>11</v>
      </c>
    </row>
    <row r="4" spans="1:8" ht="15">
      <c r="A4" s="165" t="s">
        <v>0</v>
      </c>
      <c r="B4" s="166">
        <v>14</v>
      </c>
      <c r="C4" s="166">
        <v>3</v>
      </c>
      <c r="D4" s="166">
        <v>2</v>
      </c>
      <c r="E4" s="166">
        <v>4</v>
      </c>
      <c r="F4" s="166">
        <v>8</v>
      </c>
      <c r="G4" s="166">
        <v>5</v>
      </c>
      <c r="H4" s="166">
        <v>2</v>
      </c>
    </row>
    <row r="5" spans="1:8" ht="15">
      <c r="A5" s="165" t="s">
        <v>1</v>
      </c>
      <c r="B5" s="166">
        <v>9</v>
      </c>
      <c r="C5" s="166">
        <v>7</v>
      </c>
      <c r="D5" s="166">
        <v>4</v>
      </c>
      <c r="E5" s="166">
        <v>8</v>
      </c>
      <c r="F5" s="166">
        <v>3</v>
      </c>
      <c r="G5" s="166">
        <v>7</v>
      </c>
      <c r="H5" s="166">
        <v>5</v>
      </c>
    </row>
    <row r="6" spans="1:8" ht="15">
      <c r="A6" s="165" t="s">
        <v>16</v>
      </c>
      <c r="B6" s="166">
        <v>7</v>
      </c>
      <c r="C6" s="166">
        <v>11</v>
      </c>
      <c r="D6" s="166">
        <v>5</v>
      </c>
      <c r="E6" s="166">
        <v>9</v>
      </c>
      <c r="F6" s="166">
        <v>6</v>
      </c>
      <c r="G6" s="166">
        <v>2</v>
      </c>
      <c r="H6" s="166">
        <v>7</v>
      </c>
    </row>
    <row r="7" spans="1:8" ht="15">
      <c r="A7" s="165" t="s">
        <v>17</v>
      </c>
      <c r="B7" s="166">
        <v>13</v>
      </c>
      <c r="C7" s="166">
        <v>1</v>
      </c>
      <c r="D7" s="166">
        <v>14</v>
      </c>
      <c r="E7" s="166">
        <v>10</v>
      </c>
      <c r="F7" s="166">
        <v>13</v>
      </c>
      <c r="G7" s="166">
        <v>11</v>
      </c>
      <c r="H7" s="166">
        <v>10</v>
      </c>
    </row>
    <row r="8" spans="1:8" ht="15">
      <c r="A8" s="165" t="s">
        <v>4</v>
      </c>
      <c r="B8" s="166">
        <v>1</v>
      </c>
      <c r="C8" s="166">
        <v>6</v>
      </c>
      <c r="D8" s="166">
        <v>13</v>
      </c>
      <c r="E8" s="166">
        <v>13</v>
      </c>
      <c r="F8" s="166">
        <v>4</v>
      </c>
      <c r="G8" s="166">
        <v>12</v>
      </c>
      <c r="H8" s="166">
        <v>8</v>
      </c>
    </row>
    <row r="9" spans="1:8" ht="15">
      <c r="A9" s="165" t="s">
        <v>228</v>
      </c>
      <c r="B9" s="166">
        <v>6</v>
      </c>
      <c r="C9" s="166">
        <v>13</v>
      </c>
      <c r="D9" s="166">
        <v>12</v>
      </c>
      <c r="E9" s="166">
        <v>11</v>
      </c>
      <c r="F9" s="166">
        <v>5</v>
      </c>
      <c r="G9" s="166">
        <v>4</v>
      </c>
      <c r="H9" s="166" t="s">
        <v>39</v>
      </c>
    </row>
    <row r="10" spans="1:8" ht="15">
      <c r="A10" s="165" t="s">
        <v>40</v>
      </c>
      <c r="B10" s="166">
        <v>12</v>
      </c>
      <c r="C10" s="166">
        <v>12</v>
      </c>
      <c r="D10" s="166">
        <v>16</v>
      </c>
      <c r="E10" s="166">
        <v>2</v>
      </c>
      <c r="F10" s="166">
        <v>11</v>
      </c>
      <c r="G10" s="166">
        <v>3</v>
      </c>
      <c r="H10" s="166">
        <v>3</v>
      </c>
    </row>
    <row r="11" spans="1:8" ht="15">
      <c r="A11" s="165" t="s">
        <v>41</v>
      </c>
      <c r="B11" s="166" t="s">
        <v>39</v>
      </c>
      <c r="C11" s="166" t="s">
        <v>39</v>
      </c>
      <c r="D11" s="166" t="s">
        <v>39</v>
      </c>
      <c r="E11" s="166" t="s">
        <v>39</v>
      </c>
      <c r="F11" s="166" t="s">
        <v>39</v>
      </c>
      <c r="G11" s="166" t="s">
        <v>39</v>
      </c>
      <c r="H11" s="166" t="s">
        <v>39</v>
      </c>
    </row>
    <row r="12" spans="1:8" ht="15">
      <c r="A12" s="165" t="s">
        <v>18</v>
      </c>
      <c r="B12" s="166">
        <v>3</v>
      </c>
      <c r="C12" s="166">
        <v>2</v>
      </c>
      <c r="D12" s="166">
        <v>9</v>
      </c>
      <c r="E12" s="166">
        <v>12</v>
      </c>
      <c r="F12" s="166">
        <v>7</v>
      </c>
      <c r="G12" s="166">
        <v>13</v>
      </c>
      <c r="H12" s="166">
        <v>6</v>
      </c>
    </row>
    <row r="13" spans="1:8" ht="15">
      <c r="A13" s="165" t="s">
        <v>227</v>
      </c>
      <c r="B13" s="166">
        <v>2</v>
      </c>
      <c r="C13" s="166">
        <v>8</v>
      </c>
      <c r="D13" s="166">
        <v>3</v>
      </c>
      <c r="E13" s="166">
        <v>15</v>
      </c>
      <c r="F13" s="166" t="s">
        <v>39</v>
      </c>
      <c r="G13" s="166" t="s">
        <v>39</v>
      </c>
      <c r="H13" s="166" t="s">
        <v>39</v>
      </c>
    </row>
    <row r="14" spans="1:8" ht="15">
      <c r="A14" s="165" t="s">
        <v>2</v>
      </c>
      <c r="B14" s="166">
        <v>4</v>
      </c>
      <c r="C14" s="166">
        <v>5</v>
      </c>
      <c r="D14" s="166">
        <v>1</v>
      </c>
      <c r="E14" s="166">
        <v>3</v>
      </c>
      <c r="F14" s="166">
        <v>9</v>
      </c>
      <c r="G14" s="166">
        <v>10</v>
      </c>
      <c r="H14" s="166">
        <v>12</v>
      </c>
    </row>
    <row r="15" spans="1:8" ht="15">
      <c r="A15" s="165" t="s">
        <v>5</v>
      </c>
      <c r="B15" s="166">
        <v>5</v>
      </c>
      <c r="C15" s="166">
        <v>4</v>
      </c>
      <c r="D15" s="166">
        <v>6</v>
      </c>
      <c r="E15" s="166">
        <v>6</v>
      </c>
      <c r="F15" s="166">
        <v>2</v>
      </c>
      <c r="G15" s="166">
        <v>9</v>
      </c>
      <c r="H15" s="166">
        <v>4</v>
      </c>
    </row>
    <row r="16" spans="1:8" ht="15">
      <c r="A16" s="165" t="s">
        <v>6</v>
      </c>
      <c r="B16" s="166">
        <v>8</v>
      </c>
      <c r="C16" s="166">
        <v>14</v>
      </c>
      <c r="D16" s="166">
        <v>15</v>
      </c>
      <c r="E16" s="166">
        <v>14</v>
      </c>
      <c r="F16" s="166">
        <v>10</v>
      </c>
      <c r="G16" s="166">
        <v>6</v>
      </c>
      <c r="H16" s="166">
        <v>9</v>
      </c>
    </row>
    <row r="17" spans="1:8" ht="15">
      <c r="A17" s="165" t="s">
        <v>230</v>
      </c>
      <c r="B17" s="166">
        <v>15</v>
      </c>
      <c r="C17" s="166">
        <v>15</v>
      </c>
      <c r="D17" s="166">
        <v>11</v>
      </c>
      <c r="E17" s="166">
        <v>7</v>
      </c>
      <c r="F17" s="166">
        <v>14</v>
      </c>
      <c r="G17" s="166" t="s">
        <v>39</v>
      </c>
      <c r="H17" s="166" t="s">
        <v>39</v>
      </c>
    </row>
    <row r="18" spans="1:8" ht="15">
      <c r="A18" s="165" t="s">
        <v>229</v>
      </c>
      <c r="B18" s="166">
        <v>11</v>
      </c>
      <c r="C18" s="166">
        <v>9</v>
      </c>
      <c r="D18" s="166">
        <v>10</v>
      </c>
      <c r="E18" s="166" t="s">
        <v>39</v>
      </c>
      <c r="F18" s="166" t="s">
        <v>39</v>
      </c>
      <c r="G18" s="166" t="s">
        <v>39</v>
      </c>
      <c r="H18" s="166" t="s">
        <v>39</v>
      </c>
    </row>
    <row r="19" spans="1:8" ht="15">
      <c r="A19" s="165" t="s">
        <v>42</v>
      </c>
      <c r="B19" s="166" t="s">
        <v>39</v>
      </c>
      <c r="C19" s="166"/>
      <c r="D19" s="166">
        <v>7</v>
      </c>
      <c r="E19" s="166">
        <v>1</v>
      </c>
      <c r="F19" s="166">
        <v>1</v>
      </c>
      <c r="G19" s="166">
        <v>1</v>
      </c>
      <c r="H19" s="166">
        <v>1</v>
      </c>
    </row>
    <row r="20" spans="1:8" ht="15">
      <c r="A20" s="165" t="s">
        <v>43</v>
      </c>
      <c r="B20" s="166" t="s">
        <v>39</v>
      </c>
      <c r="C20" s="166" t="s">
        <v>39</v>
      </c>
      <c r="D20" s="166" t="s">
        <v>39</v>
      </c>
      <c r="E20" s="166" t="s">
        <v>39</v>
      </c>
      <c r="F20" s="166" t="s">
        <v>39</v>
      </c>
      <c r="G20" s="166" t="s">
        <v>39</v>
      </c>
      <c r="H20" s="166" t="s">
        <v>39</v>
      </c>
    </row>
    <row r="24" spans="1:2" ht="30">
      <c r="A24" s="169" t="s">
        <v>285</v>
      </c>
      <c r="B24" s="167"/>
    </row>
    <row r="26" spans="1:2" ht="15">
      <c r="A26" s="168" t="s">
        <v>238</v>
      </c>
      <c r="B26" s="161">
        <v>13</v>
      </c>
    </row>
    <row r="27" spans="1:2" ht="15">
      <c r="A27" s="168" t="s">
        <v>16</v>
      </c>
      <c r="B27" s="161">
        <v>8</v>
      </c>
    </row>
    <row r="28" spans="1:2" ht="15">
      <c r="A28" s="168" t="s">
        <v>5</v>
      </c>
      <c r="B28" s="161">
        <v>7</v>
      </c>
    </row>
    <row r="29" spans="1:2" ht="30">
      <c r="A29" s="168" t="s">
        <v>237</v>
      </c>
      <c r="B29" s="161">
        <v>6</v>
      </c>
    </row>
    <row r="30" spans="1:2" ht="15">
      <c r="A30" s="168" t="s">
        <v>233</v>
      </c>
      <c r="B30" s="161">
        <v>6</v>
      </c>
    </row>
    <row r="31" spans="1:2" ht="15">
      <c r="A31" s="168" t="s">
        <v>18</v>
      </c>
      <c r="B31" s="161">
        <v>5</v>
      </c>
    </row>
    <row r="32" spans="1:2" ht="15">
      <c r="A32" s="168" t="s">
        <v>234</v>
      </c>
      <c r="B32" s="161">
        <v>3</v>
      </c>
    </row>
    <row r="33" spans="1:2" ht="15">
      <c r="A33" s="168" t="s">
        <v>232</v>
      </c>
      <c r="B33" s="161">
        <v>2</v>
      </c>
    </row>
    <row r="34" spans="1:2" ht="15">
      <c r="A34" s="168" t="s">
        <v>0</v>
      </c>
      <c r="B34" s="161">
        <v>1</v>
      </c>
    </row>
    <row r="35" spans="1:2" ht="15">
      <c r="A35" s="168" t="s">
        <v>2</v>
      </c>
      <c r="B35" s="161">
        <v>1</v>
      </c>
    </row>
    <row r="36" spans="1:2" ht="15">
      <c r="A36" s="168" t="s">
        <v>17</v>
      </c>
      <c r="B36" s="161">
        <v>1</v>
      </c>
    </row>
    <row r="37" spans="1:2" ht="15">
      <c r="A37" s="168" t="s">
        <v>4</v>
      </c>
      <c r="B37" s="161">
        <v>1</v>
      </c>
    </row>
    <row r="38" spans="1:2" ht="15">
      <c r="A38" s="168" t="s">
        <v>227</v>
      </c>
      <c r="B38" s="161">
        <v>1</v>
      </c>
    </row>
    <row r="39" spans="1:2" ht="15">
      <c r="A39" s="168" t="s">
        <v>236</v>
      </c>
      <c r="B39" s="161">
        <v>1</v>
      </c>
    </row>
    <row r="40" spans="1:2" ht="15">
      <c r="A40" s="168" t="s">
        <v>235</v>
      </c>
      <c r="B40" s="161">
        <v>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Jarvis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Agilisys</dc:creator>
  <cp:keywords/>
  <dc:description/>
  <cp:lastModifiedBy>Click</cp:lastModifiedBy>
  <cp:lastPrinted>2009-03-29T06:59:01Z</cp:lastPrinted>
  <dcterms:created xsi:type="dcterms:W3CDTF">2007-05-22T10:28:23Z</dcterms:created>
  <dcterms:modified xsi:type="dcterms:W3CDTF">2012-02-05T09:54:27Z</dcterms:modified>
  <cp:category/>
  <cp:version/>
  <cp:contentType/>
  <cp:contentStatus/>
</cp:coreProperties>
</file>