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95" tabRatio="877" activeTab="1"/>
  </bookViews>
  <sheets>
    <sheet name="fixtures" sheetId="1" r:id="rId1"/>
    <sheet name="league table" sheetId="2" r:id="rId2"/>
    <sheet name="team results" sheetId="3" r:id="rId3"/>
    <sheet name="2022-23 Individual Results" sheetId="4" r:id="rId4"/>
  </sheets>
  <definedNames>
    <definedName name="_xlnm.Print_Area" localSheetId="3">'2022-23 Individual Results'!$A$1:$AR$323</definedName>
    <definedName name="_xlnm.Print_Area" localSheetId="1">'league table'!$A$1:$G$37</definedName>
    <definedName name="_xlnm.Print_Titles" localSheetId="3">'2022-23 Individual Results'!$13:$13</definedName>
  </definedNames>
  <calcPr fullCalcOnLoad="1"/>
</workbook>
</file>

<file path=xl/sharedStrings.xml><?xml version="1.0" encoding="utf-8"?>
<sst xmlns="http://schemas.openxmlformats.org/spreadsheetml/2006/main" count="3043" uniqueCount="520">
  <si>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</si>
  <si>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</si>
  <si>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</si>
  <si>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</si>
  <si>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</si>
  <si>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</si>
  <si>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</si>
  <si>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</si>
  <si>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</si>
  <si>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</si>
  <si>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</si>
  <si>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</si>
  <si>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</si>
  <si>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</si>
  <si>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</si>
  <si>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</si>
  <si>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</si>
  <si>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</si>
  <si>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</si>
  <si>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</si>
  <si>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</si>
  <si>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</si>
  <si>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</si>
  <si>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</si>
  <si>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</si>
  <si>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</si>
  <si>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</si>
  <si>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</si>
  <si>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</si>
  <si>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</si>
  <si>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</si>
  <si>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</si>
  <si>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>Pos.</t>
  </si>
  <si>
    <t>Kirkby Malzeard 'A'</t>
  </si>
  <si>
    <t>Kirkby Malzeard 'B'</t>
  </si>
  <si>
    <t>Kirkby Malz. 'A'</t>
  </si>
  <si>
    <t>Kirkby Malz. 'B'</t>
  </si>
  <si>
    <t xml:space="preserve">HALF </t>
  </si>
  <si>
    <t>WAY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</si>
  <si>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</si>
  <si>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</si>
  <si>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</si>
  <si>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</si>
  <si>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</si>
  <si>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</si>
  <si>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</si>
  <si>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</si>
  <si>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</si>
  <si>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</si>
  <si>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Dean D</t>
  </si>
  <si>
    <t>Dean R</t>
  </si>
  <si>
    <t>Portwood K</t>
  </si>
  <si>
    <t>Walwyn M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</si>
  <si>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</si>
  <si>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</si>
  <si>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</si>
  <si>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</si>
  <si>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</si>
  <si>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</si>
  <si>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</si>
  <si>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</si>
  <si>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</si>
  <si>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</si>
  <si>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</si>
  <si>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</si>
  <si>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</si>
  <si>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</si>
  <si>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</si>
  <si>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</si>
  <si>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Jennings S</t>
  </si>
  <si>
    <t>Benson M</t>
  </si>
  <si>
    <t>Hainsworth R</t>
  </si>
  <si>
    <t>Ryder C</t>
  </si>
  <si>
    <t>Sayer A</t>
  </si>
  <si>
    <t>Bowen T</t>
  </si>
  <si>
    <t>Holgate M</t>
  </si>
  <si>
    <t>Nightingale R</t>
  </si>
  <si>
    <t>Rayner S</t>
  </si>
  <si>
    <t>Tattersall M</t>
  </si>
  <si>
    <t>Buggy T.</t>
  </si>
  <si>
    <t>Walker B</t>
  </si>
  <si>
    <t>Wensley B</t>
  </si>
  <si>
    <t>Barker J Jn</t>
  </si>
  <si>
    <t>Barker J Sn</t>
  </si>
  <si>
    <t>Cotterell N</t>
  </si>
  <si>
    <t>Glencorse W</t>
  </si>
  <si>
    <t>Chandler L</t>
  </si>
  <si>
    <t>Shepherd C.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</si>
  <si>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</si>
  <si>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</si>
  <si>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</si>
  <si>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</si>
  <si>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</si>
  <si>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</si>
  <si>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</si>
  <si>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</si>
  <si>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</si>
  <si>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</si>
  <si>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</si>
  <si>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</si>
  <si>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Pateley Social</t>
  </si>
  <si>
    <t>Ripley 'C'</t>
  </si>
  <si>
    <t>Proctor A</t>
  </si>
  <si>
    <t>% WON</t>
  </si>
  <si>
    <t>W3.5</t>
  </si>
  <si>
    <t>L2.5</t>
  </si>
  <si>
    <t xml:space="preserve">Collett R           </t>
  </si>
  <si>
    <t>W5.5</t>
  </si>
  <si>
    <t>L0.5</t>
  </si>
  <si>
    <t>PTS</t>
  </si>
  <si>
    <t>Mckenzie Shore P</t>
  </si>
  <si>
    <t>Diff.</t>
  </si>
  <si>
    <t>Change</t>
  </si>
  <si>
    <t>Frankland M.</t>
  </si>
  <si>
    <t>Downey R</t>
  </si>
  <si>
    <t>Burnett D</t>
  </si>
  <si>
    <t>Hawe J</t>
  </si>
  <si>
    <t>Biddulph A</t>
  </si>
  <si>
    <t>Dunn R</t>
  </si>
  <si>
    <t>Ripley C</t>
  </si>
  <si>
    <t xml:space="preserve">Hargreaves G </t>
  </si>
  <si>
    <t xml:space="preserve">Seastron G </t>
  </si>
  <si>
    <t xml:space="preserve">Borgen A </t>
  </si>
  <si>
    <t>Beecroft T.</t>
  </si>
  <si>
    <t>Varley A.</t>
  </si>
  <si>
    <t>Derrick T.</t>
  </si>
  <si>
    <t>Goodwin R</t>
  </si>
  <si>
    <t>Pearson D</t>
  </si>
  <si>
    <t xml:space="preserve">Morris S </t>
  </si>
  <si>
    <t>Willis K</t>
  </si>
  <si>
    <t>Willis T</t>
  </si>
  <si>
    <t>Swales D</t>
  </si>
  <si>
    <t>Whittaker J</t>
  </si>
  <si>
    <t>O'Brien J.</t>
  </si>
  <si>
    <t>Jack D</t>
  </si>
  <si>
    <t>H/CAP</t>
  </si>
  <si>
    <t>REVIEW</t>
  </si>
  <si>
    <t>Collins J</t>
  </si>
  <si>
    <t>Jennings A</t>
  </si>
  <si>
    <t>McConnell A</t>
  </si>
  <si>
    <t>Cowan D</t>
  </si>
  <si>
    <t>Garcia M</t>
  </si>
  <si>
    <t>Pateley Club</t>
  </si>
  <si>
    <t xml:space="preserve">Pateley Club </t>
  </si>
  <si>
    <t>Armstrong D</t>
  </si>
  <si>
    <t>Carson G</t>
  </si>
  <si>
    <t>Wappitt I</t>
  </si>
  <si>
    <t>Dunn A</t>
  </si>
  <si>
    <t>http://www.markingtonleague.co.uk/index.html</t>
  </si>
  <si>
    <t>Donaldson D</t>
  </si>
  <si>
    <t>Bowdin J</t>
  </si>
  <si>
    <t>Broadley A</t>
  </si>
  <si>
    <t>Challis C</t>
  </si>
  <si>
    <t>Hodson M</t>
  </si>
  <si>
    <t>Ribeiro C</t>
  </si>
  <si>
    <t>Dean G</t>
  </si>
  <si>
    <t>Shaw W</t>
  </si>
  <si>
    <t>Ryder T</t>
  </si>
  <si>
    <t>Hardwick M</t>
  </si>
  <si>
    <t>Deacey C</t>
  </si>
  <si>
    <t>Burrill K</t>
  </si>
  <si>
    <t>WEEK 1</t>
  </si>
  <si>
    <t xml:space="preserve">0.66 POINT CHANGE FOR EACH GAME DIFFERENCE (ROUNDED UP/DOWN) </t>
  </si>
  <si>
    <t>IE. SOMEONE LOSING 3 MORE GAMES THAN WON H/CAP INCREASES BY 2 POINTS</t>
  </si>
  <si>
    <t>PLAYERS WHO ONLY PLAYED ONE GAME H/CAP LEFT AS PREVIOUS</t>
  </si>
  <si>
    <t>ALONG WITH EXISTING PLAYERS WHERE REALLY NECESSARY</t>
  </si>
  <si>
    <t>Player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</si>
  <si>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</si>
  <si>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</si>
  <si>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</si>
  <si>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</si>
  <si>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</si>
  <si>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</si>
  <si>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</si>
  <si>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</si>
  <si>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</si>
  <si>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</si>
  <si>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</si>
  <si>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</si>
  <si>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</si>
  <si>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</si>
  <si>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</si>
  <si>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</si>
  <si>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</si>
  <si>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</si>
  <si>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</si>
  <si>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</si>
  <si>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 xml:space="preserve">WEEK 22 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</si>
  <si>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</si>
  <si>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</si>
  <si>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</si>
  <si>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</si>
  <si>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</si>
  <si>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</si>
  <si>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</si>
  <si>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</si>
  <si>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Clifton T</t>
  </si>
  <si>
    <t>Walker A</t>
  </si>
  <si>
    <t>Bartle N</t>
  </si>
  <si>
    <t>Simpson S</t>
  </si>
  <si>
    <t>Burton A</t>
  </si>
  <si>
    <t>Morley W</t>
  </si>
  <si>
    <t>Procter C</t>
  </si>
  <si>
    <t>Cranage D</t>
  </si>
  <si>
    <t>Stevens M</t>
  </si>
  <si>
    <t>Norton R</t>
  </si>
  <si>
    <t>Norton K</t>
  </si>
  <si>
    <t>Kirkbright P.</t>
  </si>
  <si>
    <t>Forde D</t>
  </si>
  <si>
    <t>Snow A</t>
  </si>
  <si>
    <t>Cranage T</t>
  </si>
  <si>
    <t>Gordon C</t>
  </si>
  <si>
    <t>Brotherston I</t>
  </si>
  <si>
    <t>Corfield I</t>
  </si>
  <si>
    <r>
      <t xml:space="preserve">RESULTS FOR PLAYERS WITH MULTIPLE GAMES SHOULD BE ORDERED 'ANY WINS FIRST THEN LOSSES'    i.e. </t>
    </r>
    <r>
      <rPr>
        <b/>
        <sz val="22"/>
        <color indexed="57"/>
        <rFont val="Arial"/>
        <family val="2"/>
      </rPr>
      <t>WW</t>
    </r>
    <r>
      <rPr>
        <b/>
        <sz val="22"/>
        <color indexed="10"/>
        <rFont val="Arial"/>
        <family val="2"/>
      </rPr>
      <t>L</t>
    </r>
  </si>
  <si>
    <t>Nicholson M</t>
  </si>
  <si>
    <t>Walker O.</t>
  </si>
  <si>
    <t>O'Brien Bill.</t>
  </si>
  <si>
    <t>Bellerby H</t>
  </si>
  <si>
    <t>Hampsthwaite 'C'</t>
  </si>
  <si>
    <t>McPartland S</t>
  </si>
  <si>
    <t>Hamps. C</t>
  </si>
  <si>
    <t>Brotherston S</t>
  </si>
  <si>
    <t xml:space="preserve">Hardcastle S </t>
  </si>
  <si>
    <t>Ripley A &amp; C</t>
  </si>
  <si>
    <t>Kirkby B</t>
  </si>
  <si>
    <t>Kirkby A</t>
  </si>
  <si>
    <t>Hamps B</t>
  </si>
  <si>
    <t>Pateley Soc</t>
  </si>
  <si>
    <t>Hamps A</t>
  </si>
  <si>
    <t xml:space="preserve">Davies T                 </t>
  </si>
  <si>
    <t xml:space="preserve">Harrison F        </t>
  </si>
  <si>
    <t xml:space="preserve">Harrison J        </t>
  </si>
  <si>
    <t xml:space="preserve">Bolland P            </t>
  </si>
  <si>
    <t xml:space="preserve">Baker P                 </t>
  </si>
  <si>
    <t xml:space="preserve">Webber S            </t>
  </si>
  <si>
    <t xml:space="preserve">Hewitt A                  </t>
  </si>
  <si>
    <t xml:space="preserve">Osbourne P           </t>
  </si>
  <si>
    <t xml:space="preserve">Lumley W            </t>
  </si>
  <si>
    <t xml:space="preserve">Lawman D           </t>
  </si>
  <si>
    <t xml:space="preserve">Jauncey F           </t>
  </si>
  <si>
    <t xml:space="preserve">Bell D                  </t>
  </si>
  <si>
    <t xml:space="preserve">Peach D                  </t>
  </si>
  <si>
    <t xml:space="preserve">MISSING RESULTS / POSTPONED MATCHES:   </t>
  </si>
  <si>
    <t xml:space="preserve">Walmsley P         </t>
  </si>
  <si>
    <t>2015-16 H/cap</t>
  </si>
  <si>
    <t xml:space="preserve">Rayner A             </t>
  </si>
  <si>
    <t xml:space="preserve">Swales C             </t>
  </si>
  <si>
    <t xml:space="preserve">Cuthbert M         </t>
  </si>
  <si>
    <t>HANDICAPS RANGE  FROM;    -35 TO +50</t>
  </si>
  <si>
    <t>THE MAJORITY OF INDIVIDUAL HANDICAPS WORKED OUT USING FORMULA:</t>
  </si>
  <si>
    <t>Wray J</t>
  </si>
  <si>
    <t xml:space="preserve">Cranage G             </t>
  </si>
  <si>
    <r>
      <t xml:space="preserve">Umpleby A           </t>
    </r>
    <r>
      <rPr>
        <b/>
        <sz val="26"/>
        <color indexed="8"/>
        <rFont val="Arial"/>
        <family val="2"/>
      </rPr>
      <t xml:space="preserve">     </t>
    </r>
    <r>
      <rPr>
        <b/>
        <sz val="26"/>
        <color indexed="10"/>
        <rFont val="Arial"/>
        <family val="2"/>
      </rPr>
      <t xml:space="preserve"> </t>
    </r>
  </si>
  <si>
    <t xml:space="preserve">Benson A              </t>
  </si>
  <si>
    <t xml:space="preserve">Gascoyne J         </t>
  </si>
  <si>
    <t xml:space="preserve">Hill A                  </t>
  </si>
  <si>
    <t>Kirkby Malz   B</t>
  </si>
  <si>
    <t xml:space="preserve">Proctor C </t>
  </si>
  <si>
    <t>Spencer B</t>
  </si>
  <si>
    <t>Whittaker M</t>
  </si>
  <si>
    <t>Holdsworth P</t>
  </si>
  <si>
    <t xml:space="preserve">Jauncey S </t>
  </si>
  <si>
    <t>Chadwick C</t>
  </si>
  <si>
    <r>
      <t xml:space="preserve">Swires R              </t>
    </r>
    <r>
      <rPr>
        <b/>
        <sz val="26"/>
        <rFont val="Arial"/>
        <family val="2"/>
      </rPr>
      <t xml:space="preserve">            </t>
    </r>
  </si>
  <si>
    <t xml:space="preserve">Ashby S </t>
  </si>
  <si>
    <t>McFarlane D</t>
  </si>
  <si>
    <r>
      <t xml:space="preserve">Brown J           </t>
    </r>
    <r>
      <rPr>
        <b/>
        <sz val="26"/>
        <color indexed="8"/>
        <rFont val="Arial"/>
        <family val="2"/>
      </rPr>
      <t xml:space="preserve">          </t>
    </r>
  </si>
  <si>
    <r>
      <t xml:space="preserve">Swales  J  </t>
    </r>
    <r>
      <rPr>
        <b/>
        <sz val="26"/>
        <color indexed="8"/>
        <rFont val="Arial"/>
        <family val="2"/>
      </rPr>
      <t xml:space="preserve">          </t>
    </r>
  </si>
  <si>
    <t xml:space="preserve">Swales  R           </t>
  </si>
  <si>
    <t>Kirkby Malz. 'A' + B</t>
  </si>
  <si>
    <t>Hamps. C + B</t>
  </si>
  <si>
    <t>Kirkby Malz. 'B' + A</t>
  </si>
  <si>
    <t>Hamps. A &amp; C</t>
  </si>
  <si>
    <t xml:space="preserve">Wright D     </t>
  </si>
  <si>
    <r>
      <t xml:space="preserve">Hardcastle A       </t>
    </r>
    <r>
      <rPr>
        <b/>
        <sz val="26"/>
        <color indexed="8"/>
        <rFont val="Arial"/>
        <family val="2"/>
      </rPr>
      <t xml:space="preserve">           </t>
    </r>
  </si>
  <si>
    <t>Hamps. B &amp; C</t>
  </si>
  <si>
    <t xml:space="preserve">Atkinson J Sn   </t>
  </si>
  <si>
    <r>
      <t>Nicholson  J</t>
    </r>
    <r>
      <rPr>
        <b/>
        <sz val="20"/>
        <color indexed="8"/>
        <rFont val="Arial"/>
        <family val="2"/>
      </rPr>
      <t>ames</t>
    </r>
    <r>
      <rPr>
        <b/>
        <sz val="26"/>
        <color indexed="8"/>
        <rFont val="Arial"/>
        <family val="2"/>
      </rPr>
      <t xml:space="preserve">     J</t>
    </r>
    <r>
      <rPr>
        <b/>
        <sz val="20"/>
        <color indexed="8"/>
        <rFont val="Arial"/>
        <family val="2"/>
      </rPr>
      <t>n</t>
    </r>
  </si>
  <si>
    <t>Brown T</t>
  </si>
  <si>
    <t>Allsop A</t>
  </si>
  <si>
    <t>Campbell A</t>
  </si>
  <si>
    <t>2016-17 H/cap</t>
  </si>
  <si>
    <r>
      <t xml:space="preserve">Beadle S             </t>
    </r>
    <r>
      <rPr>
        <b/>
        <sz val="26"/>
        <color indexed="8"/>
        <rFont val="Arial"/>
        <family val="2"/>
      </rPr>
      <t xml:space="preserve">         </t>
    </r>
  </si>
  <si>
    <t xml:space="preserve">King D                 </t>
  </si>
  <si>
    <t xml:space="preserve">Lloyd D               </t>
  </si>
  <si>
    <t xml:space="preserve">Suthill D               </t>
  </si>
  <si>
    <t xml:space="preserve">Spowage T           </t>
  </si>
  <si>
    <t xml:space="preserve">Harrison F              </t>
  </si>
  <si>
    <t xml:space="preserve">Otomeris U            </t>
  </si>
  <si>
    <t xml:space="preserve">Coates B           </t>
  </si>
  <si>
    <t xml:space="preserve">Rockcliff   A      </t>
  </si>
  <si>
    <t xml:space="preserve">Smith A             </t>
  </si>
  <si>
    <r>
      <t xml:space="preserve">Anderson J       </t>
    </r>
    <r>
      <rPr>
        <b/>
        <sz val="26"/>
        <color indexed="10"/>
        <rFont val="Arial"/>
        <family val="2"/>
      </rPr>
      <t xml:space="preserve"> </t>
    </r>
  </si>
  <si>
    <r>
      <t xml:space="preserve">Bell D                 </t>
    </r>
    <r>
      <rPr>
        <b/>
        <sz val="26"/>
        <color indexed="10"/>
        <rFont val="Arial"/>
        <family val="2"/>
      </rPr>
      <t xml:space="preserve"> </t>
    </r>
  </si>
  <si>
    <t xml:space="preserve">Neesam L          </t>
  </si>
  <si>
    <t xml:space="preserve">Powell S             </t>
  </si>
  <si>
    <t xml:space="preserve">Wilkinson R        </t>
  </si>
  <si>
    <r>
      <t xml:space="preserve">Willis P           </t>
    </r>
    <r>
      <rPr>
        <b/>
        <sz val="26"/>
        <color indexed="8"/>
        <rFont val="Arial"/>
        <family val="2"/>
      </rPr>
      <t xml:space="preserve">    </t>
    </r>
  </si>
  <si>
    <t xml:space="preserve">Rayner A           </t>
  </si>
  <si>
    <t xml:space="preserve">Gordon L             </t>
  </si>
  <si>
    <t xml:space="preserve">Dixon R              </t>
  </si>
  <si>
    <t xml:space="preserve">Beecroft M           </t>
  </si>
  <si>
    <t xml:space="preserve">Collett A      </t>
  </si>
  <si>
    <t xml:space="preserve">Hampsthwaite 'B' </t>
  </si>
  <si>
    <t xml:space="preserve">Kirkby Malzeard 'A' </t>
  </si>
  <si>
    <t xml:space="preserve">Hookstone </t>
  </si>
  <si>
    <t xml:space="preserve">Ripley 'A' </t>
  </si>
  <si>
    <t xml:space="preserve">Markington </t>
  </si>
  <si>
    <t xml:space="preserve">Ripley 'B' </t>
  </si>
  <si>
    <t xml:space="preserve">Pateley Social  </t>
  </si>
  <si>
    <t xml:space="preserve">Hamps. C </t>
  </si>
  <si>
    <r>
      <t xml:space="preserve">Whitehouse A     NP  </t>
    </r>
    <r>
      <rPr>
        <b/>
        <sz val="26"/>
        <color indexed="8"/>
        <rFont val="Arial"/>
        <family val="2"/>
      </rPr>
      <t xml:space="preserve">            </t>
    </r>
    <r>
      <rPr>
        <b/>
        <sz val="26"/>
        <color indexed="10"/>
        <rFont val="Arial"/>
        <family val="2"/>
      </rPr>
      <t xml:space="preserve"> </t>
    </r>
  </si>
  <si>
    <t>Birstwith B</t>
  </si>
  <si>
    <t>Kirkby Malz.  A</t>
  </si>
  <si>
    <t>Blackburn S</t>
  </si>
  <si>
    <t xml:space="preserve">Day NG  jnr  </t>
  </si>
  <si>
    <t>Shepherd  M.</t>
  </si>
  <si>
    <t>Hamps. B+C</t>
  </si>
  <si>
    <t>Fisher D</t>
  </si>
  <si>
    <t>Kirkby Malz.'B'</t>
  </si>
  <si>
    <t>Kitching  M</t>
  </si>
  <si>
    <t xml:space="preserve">Atkinson S          </t>
  </si>
  <si>
    <t>Sheard K.   NP</t>
  </si>
  <si>
    <r>
      <t xml:space="preserve"> * </t>
    </r>
    <r>
      <rPr>
        <b/>
        <sz val="10"/>
        <rFont val="Verdana"/>
        <family val="2"/>
      </rPr>
      <t>denotes point(s) deducted for incomplete scorecards.</t>
    </r>
    <r>
      <rPr>
        <b/>
        <sz val="14"/>
        <rFont val="Verdana"/>
        <family val="2"/>
      </rPr>
      <t xml:space="preserve">      </t>
    </r>
    <r>
      <rPr>
        <b/>
        <sz val="14"/>
        <color indexed="9"/>
        <rFont val="Verdana"/>
        <family val="2"/>
      </rPr>
      <t>.</t>
    </r>
  </si>
  <si>
    <t>2017-18 H/cap</t>
  </si>
  <si>
    <t xml:space="preserve">Bartle D   </t>
  </si>
  <si>
    <t xml:space="preserve">Brownlee A             </t>
  </si>
  <si>
    <t xml:space="preserve">Nesbit R         </t>
  </si>
  <si>
    <t xml:space="preserve">Whitehouse A                   </t>
  </si>
  <si>
    <t xml:space="preserve">Watchhorn J               </t>
  </si>
  <si>
    <t xml:space="preserve">Corr B                             </t>
  </si>
  <si>
    <t xml:space="preserve">Collins J                    </t>
  </si>
  <si>
    <t xml:space="preserve">Miller C                            </t>
  </si>
  <si>
    <t xml:space="preserve">Sheard K.            </t>
  </si>
  <si>
    <t xml:space="preserve">Armitage S.     </t>
  </si>
  <si>
    <t xml:space="preserve">Armitage P.     </t>
  </si>
  <si>
    <t xml:space="preserve">Hardcastle C      </t>
  </si>
  <si>
    <t xml:space="preserve">Day NP snr      </t>
  </si>
  <si>
    <t xml:space="preserve">Laing J        </t>
  </si>
  <si>
    <t xml:space="preserve">McConnell A        </t>
  </si>
  <si>
    <t xml:space="preserve">Takacs K      </t>
  </si>
  <si>
    <t xml:space="preserve">McDonnell S.              </t>
  </si>
  <si>
    <t xml:space="preserve">Ward A                   </t>
  </si>
  <si>
    <t xml:space="preserve">O'Brien B.                                </t>
  </si>
  <si>
    <t xml:space="preserve">O'Brien J.    </t>
  </si>
  <si>
    <t xml:space="preserve">McEnhill   T                          </t>
  </si>
  <si>
    <t xml:space="preserve">Sidney T                                </t>
  </si>
  <si>
    <t xml:space="preserve">Temple P.   </t>
  </si>
  <si>
    <t xml:space="preserve">Walley  J        </t>
  </si>
  <si>
    <t xml:space="preserve">Snow J      </t>
  </si>
  <si>
    <t xml:space="preserve">Norton A       </t>
  </si>
  <si>
    <r>
      <t>Nicholson  J.  S</t>
    </r>
    <r>
      <rPr>
        <b/>
        <sz val="20"/>
        <rFont val="Arial"/>
        <family val="2"/>
      </rPr>
      <t xml:space="preserve">nr </t>
    </r>
  </si>
  <si>
    <t xml:space="preserve">Ripley C </t>
  </si>
  <si>
    <t xml:space="preserve">Ripley B </t>
  </si>
  <si>
    <r>
      <t xml:space="preserve">Hampsthwaite 'A' </t>
    </r>
    <r>
      <rPr>
        <b/>
        <sz val="14"/>
        <rFont val="Verdana"/>
        <family val="2"/>
      </rPr>
      <t xml:space="preserve"> </t>
    </r>
  </si>
  <si>
    <t xml:space="preserve">Evans S  </t>
  </si>
  <si>
    <t>UNLESS OTHERWISE AGREED IN ADVANCE, NEW PLAYERS TO PLAY OFF SCRATCH</t>
  </si>
  <si>
    <t xml:space="preserve">Swales  A.          </t>
  </si>
  <si>
    <t xml:space="preserve">Osborne P      </t>
  </si>
  <si>
    <t>2018-19 H/cap</t>
  </si>
  <si>
    <t xml:space="preserve">Birstwith </t>
  </si>
  <si>
    <t xml:space="preserve">Wood J           </t>
  </si>
  <si>
    <t xml:space="preserve">Harland G                            </t>
  </si>
  <si>
    <t xml:space="preserve">Hancock G                           </t>
  </si>
  <si>
    <t xml:space="preserve">Thompson D      </t>
  </si>
  <si>
    <t xml:space="preserve">Boswell R   </t>
  </si>
  <si>
    <t xml:space="preserve">Constantine M </t>
  </si>
  <si>
    <t xml:space="preserve">Leach K                    </t>
  </si>
  <si>
    <t xml:space="preserve">Whitehead T           </t>
  </si>
  <si>
    <t>Birstwith</t>
  </si>
  <si>
    <t xml:space="preserve">WHICH WILL BE REVIEWED AT HALF-WAY STAGE.  </t>
  </si>
  <si>
    <t>2019-20 H/cap</t>
  </si>
  <si>
    <t xml:space="preserve">Metcalfe R   </t>
  </si>
  <si>
    <t xml:space="preserve">Taylor J               </t>
  </si>
  <si>
    <t xml:space="preserve">Openshaw J.               </t>
  </si>
  <si>
    <t xml:space="preserve">Thomas L.   </t>
  </si>
  <si>
    <t xml:space="preserve">Berry G.                         </t>
  </si>
  <si>
    <t xml:space="preserve">Birk S                              </t>
  </si>
  <si>
    <t xml:space="preserve">Tasker G                   </t>
  </si>
  <si>
    <t xml:space="preserve">Henry P.    </t>
  </si>
  <si>
    <t xml:space="preserve">Walker A </t>
  </si>
  <si>
    <t xml:space="preserve">Sidley D  </t>
  </si>
  <si>
    <t xml:space="preserve">Preece J.     </t>
  </si>
  <si>
    <t xml:space="preserve">Wardman J.                             </t>
  </si>
  <si>
    <t xml:space="preserve">Gribben C   </t>
  </si>
  <si>
    <t xml:space="preserve">Youhill G.  </t>
  </si>
  <si>
    <t xml:space="preserve">Atkinson J </t>
  </si>
  <si>
    <t xml:space="preserve">Course A           </t>
  </si>
  <si>
    <t>Chadwick P</t>
  </si>
  <si>
    <t xml:space="preserve">Harrison M            </t>
  </si>
  <si>
    <t xml:space="preserve">Hamps. A </t>
  </si>
  <si>
    <t xml:space="preserve">Hamps. B </t>
  </si>
  <si>
    <t xml:space="preserve">Harrison S.   </t>
  </si>
  <si>
    <t xml:space="preserve">Harrison H    </t>
  </si>
  <si>
    <t xml:space="preserve">Clark L       </t>
  </si>
  <si>
    <t xml:space="preserve">Davies C.    </t>
  </si>
  <si>
    <t xml:space="preserve">Coughlin P   </t>
  </si>
  <si>
    <t xml:space="preserve">Langstreth C    </t>
  </si>
  <si>
    <t xml:space="preserve">McDonald C    </t>
  </si>
  <si>
    <t>2021-22 H/Cap</t>
  </si>
  <si>
    <t xml:space="preserve">Tuesday </t>
  </si>
  <si>
    <t>Tuesday</t>
  </si>
  <si>
    <t xml:space="preserve">Beadle S               </t>
  </si>
  <si>
    <t>Elvis</t>
  </si>
  <si>
    <t xml:space="preserve">Smith M.  </t>
  </si>
  <si>
    <t xml:space="preserve">Johnson P.  </t>
  </si>
  <si>
    <t>Cranage G</t>
  </si>
  <si>
    <t>47 J.Brown 34 A.Campbell</t>
  </si>
  <si>
    <t>34 F.Harrison</t>
  </si>
  <si>
    <t>2022-23 H/Cap</t>
  </si>
  <si>
    <t xml:space="preserve">De Graph D              </t>
  </si>
  <si>
    <t xml:space="preserve">Hill R                 </t>
  </si>
  <si>
    <t xml:space="preserve">Leggett J. </t>
  </si>
  <si>
    <t xml:space="preserve">Parkinson P.   </t>
  </si>
  <si>
    <t>MARKINGTON &amp; DISTRICT SNOOKER LEAGUE 2022-23 INDIVIDUAL HANDICAPS</t>
  </si>
  <si>
    <t>Tuesday 06 September</t>
  </si>
  <si>
    <t>Tuesday 13 September</t>
  </si>
  <si>
    <t>Tuesday 20 September</t>
  </si>
  <si>
    <t>Tuesday 27 September</t>
  </si>
  <si>
    <t>Tuesday 4 October</t>
  </si>
  <si>
    <t>Tuesday 11 October</t>
  </si>
  <si>
    <t>Tuesday 18 October</t>
  </si>
  <si>
    <t>Tuesday 25 October</t>
  </si>
  <si>
    <t>Tuesday 01 November</t>
  </si>
  <si>
    <t>Tuesday 08 November</t>
  </si>
  <si>
    <t>Tuesday 15 November</t>
  </si>
  <si>
    <t>Tuesday 22 November</t>
  </si>
  <si>
    <t>Tuesday 29 November</t>
  </si>
  <si>
    <t>Tuesday 13 December</t>
  </si>
  <si>
    <t>Tuesday 20 December</t>
  </si>
  <si>
    <t>Tuesday 03 January</t>
  </si>
  <si>
    <t>Tuesday 10 January</t>
  </si>
  <si>
    <t>Tuesday 17 January</t>
  </si>
  <si>
    <t>Tuesday 24 January</t>
  </si>
  <si>
    <t>Tuesday 31 January</t>
  </si>
  <si>
    <t>Tuesday 14 February</t>
  </si>
  <si>
    <t>Tuesday 21 February</t>
  </si>
  <si>
    <t>Tuesday 28 February</t>
  </si>
  <si>
    <t>Tuesday 07 March</t>
  </si>
  <si>
    <t>Tuesday 14 March</t>
  </si>
  <si>
    <t>Tuesday 21 March</t>
  </si>
  <si>
    <t>Darley B</t>
  </si>
  <si>
    <t>Hamps C</t>
  </si>
  <si>
    <t>Masham</t>
  </si>
  <si>
    <t xml:space="preserve">  - Individual Knock-out First round.      Tuesday 13 December 2022</t>
  </si>
  <si>
    <t xml:space="preserve"> - Individual Quarter Final/Semi-Final     Tuesday 28 March 2023</t>
  </si>
  <si>
    <t>Markington &amp; District Snooker Fixtures 2022-23</t>
  </si>
  <si>
    <t>Markington &amp; District Snooker League 2022-23</t>
  </si>
  <si>
    <t>06/09/</t>
  </si>
  <si>
    <t>13/09/</t>
  </si>
  <si>
    <t>20/09/</t>
  </si>
  <si>
    <t>27/09/</t>
  </si>
  <si>
    <t>04/10/</t>
  </si>
  <si>
    <t>11/10/</t>
  </si>
  <si>
    <t>18/10/</t>
  </si>
  <si>
    <t>25/10/</t>
  </si>
  <si>
    <t>01/11/</t>
  </si>
  <si>
    <t>15/11/</t>
  </si>
  <si>
    <t>22/11/</t>
  </si>
  <si>
    <t>29/11/</t>
  </si>
  <si>
    <t>08/11/</t>
  </si>
  <si>
    <t>13/12/</t>
  </si>
  <si>
    <t>20/12/</t>
  </si>
  <si>
    <t>03/01/</t>
  </si>
  <si>
    <t>10/01/</t>
  </si>
  <si>
    <t>17/01/</t>
  </si>
  <si>
    <t>24/01/</t>
  </si>
  <si>
    <t>31/01/</t>
  </si>
  <si>
    <t>14/02/</t>
  </si>
  <si>
    <t>21/02/</t>
  </si>
  <si>
    <t>28/02/</t>
  </si>
  <si>
    <t>07/03/</t>
  </si>
  <si>
    <t>14/03/</t>
  </si>
  <si>
    <t>21/03/</t>
  </si>
  <si>
    <t xml:space="preserve"> - Individual Knock-out Second round.   Tuesday 07 February 2023</t>
  </si>
  <si>
    <t>Rogerson P     N.P.</t>
  </si>
  <si>
    <t xml:space="preserve">Darley B </t>
  </si>
  <si>
    <t>Hope T     N.P.</t>
  </si>
  <si>
    <t>Plumpton M    N.P.</t>
  </si>
  <si>
    <t>Rayner P   N.P.</t>
  </si>
  <si>
    <t>Thompson M   N.P.</t>
  </si>
  <si>
    <t>Tomsett C   N.P.</t>
  </si>
  <si>
    <t>Hainsworth A   N.P.</t>
  </si>
  <si>
    <t>Jarvis S    N.P.</t>
  </si>
  <si>
    <t>Kelsey X    N.P.</t>
  </si>
  <si>
    <t>Mills L    N.P.</t>
  </si>
  <si>
    <t xml:space="preserve">Openshaw J     N.P.                        </t>
  </si>
  <si>
    <t>WW</t>
  </si>
  <si>
    <t xml:space="preserve">Cranage Taylor     N.P.                        </t>
  </si>
  <si>
    <t>LL</t>
  </si>
  <si>
    <t xml:space="preserve">Downs T  </t>
  </si>
  <si>
    <t>30 J.Metcalfe 92 J.Preece</t>
  </si>
  <si>
    <t xml:space="preserve">Darley </t>
  </si>
  <si>
    <t>Bain K    N.P.</t>
  </si>
  <si>
    <t>Fawcett Ben    N.P.</t>
  </si>
  <si>
    <t>Hamps.B+C</t>
  </si>
  <si>
    <t xml:space="preserve">Kirkby Malzeard 'B' </t>
  </si>
  <si>
    <t>31 J.Metcalfe</t>
  </si>
  <si>
    <t>Abel M    N.P.</t>
  </si>
  <si>
    <t>ED</t>
  </si>
  <si>
    <t>42 T.Willis</t>
  </si>
  <si>
    <t xml:space="preserve">Ganderton A    N.P.   </t>
  </si>
  <si>
    <t xml:space="preserve">Gough A.  N.P.        </t>
  </si>
  <si>
    <t>Terry D.    N.P.</t>
  </si>
  <si>
    <t>O</t>
  </si>
  <si>
    <t>Johnson F.    N.P.</t>
  </si>
  <si>
    <t>o</t>
  </si>
  <si>
    <t>44 T.Cranage</t>
  </si>
  <si>
    <t xml:space="preserve">Salisbury C   N.P..   </t>
  </si>
  <si>
    <t>Lapthorne R   N.P.</t>
  </si>
  <si>
    <t>Burton D   N.P.</t>
  </si>
  <si>
    <t>48 J.Collins</t>
  </si>
  <si>
    <t xml:space="preserve">Warr D    N.P.   </t>
  </si>
  <si>
    <t xml:space="preserve">Parry D     N.P.  </t>
  </si>
  <si>
    <t xml:space="preserve">Kippax S.   N.P.   </t>
  </si>
  <si>
    <t>Cockshot D</t>
  </si>
  <si>
    <t xml:space="preserve">Smalley P    N.P.      </t>
  </si>
  <si>
    <t>WL</t>
  </si>
  <si>
    <t xml:space="preserve">Final League Table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</si>
</sst>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9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36"/>
      <name val="Arial"/>
      <family val="2"/>
    </font>
    <font>
      <b/>
      <sz val="36"/>
      <color indexed="23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b/>
      <sz val="22"/>
      <name val="Arial"/>
      <family val="2"/>
    </font>
    <font>
      <sz val="20"/>
      <name val="Verdana"/>
      <family val="2"/>
    </font>
    <font>
      <b/>
      <sz val="20"/>
      <color indexed="23"/>
      <name val="Arial"/>
      <family val="2"/>
    </font>
    <font>
      <b/>
      <sz val="20"/>
      <name val="Verdana"/>
      <family val="2"/>
    </font>
    <font>
      <sz val="20"/>
      <name val="Arial"/>
      <family val="0"/>
    </font>
    <font>
      <sz val="20"/>
      <color indexed="23"/>
      <name val="Arial"/>
      <family val="2"/>
    </font>
    <font>
      <b/>
      <sz val="20"/>
      <color indexed="22"/>
      <name val="Arial"/>
      <family val="2"/>
    </font>
    <font>
      <b/>
      <sz val="20"/>
      <color indexed="12"/>
      <name val="Arial"/>
      <family val="2"/>
    </font>
    <font>
      <b/>
      <sz val="32"/>
      <color indexed="23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b/>
      <sz val="32"/>
      <color indexed="57"/>
      <name val="Arial"/>
      <family val="2"/>
    </font>
    <font>
      <b/>
      <sz val="32"/>
      <color indexed="10"/>
      <name val="Arial"/>
      <family val="2"/>
    </font>
    <font>
      <sz val="32"/>
      <color indexed="23"/>
      <name val="Arial"/>
      <family val="2"/>
    </font>
    <font>
      <b/>
      <sz val="36"/>
      <color indexed="44"/>
      <name val="Arial"/>
      <family val="0"/>
    </font>
    <font>
      <b/>
      <sz val="20"/>
      <color indexed="44"/>
      <name val="Verdana"/>
      <family val="2"/>
    </font>
    <font>
      <b/>
      <sz val="20"/>
      <color indexed="44"/>
      <name val="Arial"/>
      <family val="0"/>
    </font>
    <font>
      <b/>
      <sz val="12"/>
      <color indexed="44"/>
      <name val="Arial"/>
      <family val="0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b/>
      <sz val="26"/>
      <color indexed="8"/>
      <name val="Arial"/>
      <family val="2"/>
    </font>
    <font>
      <b/>
      <sz val="26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4"/>
      <color indexed="9"/>
      <name val="Verdana"/>
      <family val="2"/>
    </font>
    <font>
      <b/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26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23"/>
      <name val="Arial"/>
      <family val="2"/>
    </font>
    <font>
      <b/>
      <sz val="36"/>
      <color indexed="10"/>
      <name val="Arial"/>
      <family val="0"/>
    </font>
    <font>
      <b/>
      <sz val="20"/>
      <color indexed="10"/>
      <name val="Verdana"/>
      <family val="2"/>
    </font>
    <font>
      <b/>
      <sz val="20"/>
      <color indexed="10"/>
      <name val="Arial"/>
      <family val="0"/>
    </font>
    <font>
      <b/>
      <sz val="32"/>
      <color indexed="4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36"/>
      <color indexed="43"/>
      <name val="Arial"/>
      <family val="0"/>
    </font>
    <font>
      <b/>
      <sz val="20"/>
      <color indexed="43"/>
      <name val="Verdana"/>
      <family val="2"/>
    </font>
    <font>
      <b/>
      <sz val="20"/>
      <color indexed="43"/>
      <name val="Arial"/>
      <family val="0"/>
    </font>
    <font>
      <b/>
      <sz val="12"/>
      <color indexed="43"/>
      <name val="Arial"/>
      <family val="0"/>
    </font>
    <font>
      <b/>
      <sz val="12"/>
      <color indexed="22"/>
      <name val="Verdana"/>
      <family val="2"/>
    </font>
    <font>
      <b/>
      <sz val="12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1" fontId="41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" fontId="41" fillId="2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1" fontId="45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/>
    </xf>
    <xf numFmtId="1" fontId="35" fillId="2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51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68" fontId="54" fillId="0" borderId="6" xfId="0" applyNumberFormat="1" applyFont="1" applyFill="1" applyBorder="1" applyAlignment="1">
      <alignment/>
    </xf>
    <xf numFmtId="168" fontId="55" fillId="0" borderId="6" xfId="0" applyNumberFormat="1" applyFont="1" applyFill="1" applyBorder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69" fontId="34" fillId="0" borderId="6" xfId="0" applyNumberFormat="1" applyFont="1" applyFill="1" applyBorder="1" applyAlignment="1">
      <alignment horizontal="center" textRotation="90"/>
    </xf>
    <xf numFmtId="168" fontId="34" fillId="0" borderId="6" xfId="0" applyNumberFormat="1" applyFont="1" applyFill="1" applyBorder="1" applyAlignment="1">
      <alignment/>
    </xf>
    <xf numFmtId="168" fontId="34" fillId="0" borderId="6" xfId="0" applyNumberFormat="1" applyFont="1" applyFill="1" applyBorder="1" applyAlignment="1">
      <alignment horizontal="center"/>
    </xf>
    <xf numFmtId="1" fontId="34" fillId="0" borderId="6" xfId="0" applyNumberFormat="1" applyFont="1" applyFill="1" applyBorder="1" applyAlignment="1">
      <alignment horizontal="center"/>
    </xf>
    <xf numFmtId="0" fontId="34" fillId="0" borderId="6" xfId="0" applyFont="1" applyBorder="1" applyAlignment="1">
      <alignment/>
    </xf>
    <xf numFmtId="0" fontId="5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69" fontId="34" fillId="0" borderId="7" xfId="0" applyNumberFormat="1" applyFont="1" applyFill="1" applyBorder="1" applyAlignment="1">
      <alignment horizontal="center" textRotation="90"/>
    </xf>
    <xf numFmtId="1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42" fillId="2" borderId="0" xfId="0" applyNumberFormat="1" applyFont="1" applyFill="1" applyBorder="1" applyAlignment="1" applyProtection="1">
      <alignment/>
      <protection hidden="1" locked="0"/>
    </xf>
    <xf numFmtId="1" fontId="47" fillId="2" borderId="0" xfId="0" applyNumberFormat="1" applyFont="1" applyFill="1" applyBorder="1" applyAlignment="1" applyProtection="1">
      <alignment/>
      <protection hidden="1" locked="0"/>
    </xf>
    <xf numFmtId="1" fontId="50" fillId="2" borderId="0" xfId="0" applyNumberFormat="1" applyFont="1" applyFill="1" applyAlignment="1" applyProtection="1">
      <alignment/>
      <protection hidden="1" locked="0"/>
    </xf>
    <xf numFmtId="1" fontId="54" fillId="2" borderId="0" xfId="0" applyNumberFormat="1" applyFont="1" applyFill="1" applyBorder="1" applyAlignment="1" applyProtection="1">
      <alignment/>
      <protection hidden="1" locked="0"/>
    </xf>
    <xf numFmtId="167" fontId="41" fillId="2" borderId="6" xfId="0" applyNumberFormat="1" applyFont="1" applyFill="1" applyBorder="1" applyAlignment="1" applyProtection="1">
      <alignment horizontal="center" wrapText="1"/>
      <protection hidden="1" locked="0"/>
    </xf>
    <xf numFmtId="1" fontId="56" fillId="2" borderId="0" xfId="0" applyNumberFormat="1" applyFont="1" applyFill="1" applyBorder="1" applyAlignment="1" applyProtection="1">
      <alignment horizontal="center"/>
      <protection hidden="1" locked="0"/>
    </xf>
    <xf numFmtId="1" fontId="57" fillId="2" borderId="0" xfId="0" applyNumberFormat="1" applyFont="1" applyFill="1" applyBorder="1" applyAlignment="1" applyProtection="1">
      <alignment horizontal="center"/>
      <protection hidden="1" locked="0"/>
    </xf>
    <xf numFmtId="1" fontId="53" fillId="2" borderId="0" xfId="0" applyNumberFormat="1" applyFont="1" applyFill="1" applyBorder="1" applyAlignment="1" applyProtection="1">
      <alignment horizontal="center"/>
      <protection hidden="1" locked="0"/>
    </xf>
    <xf numFmtId="1" fontId="58" fillId="2" borderId="0" xfId="0" applyNumberFormat="1" applyFont="1" applyFill="1" applyBorder="1" applyAlignment="1" applyProtection="1">
      <alignment/>
      <protection hidden="1" locked="0"/>
    </xf>
    <xf numFmtId="1" fontId="58" fillId="2" borderId="0" xfId="0" applyNumberFormat="1" applyFont="1" applyFill="1" applyAlignment="1" applyProtection="1">
      <alignment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41" fillId="2" borderId="0" xfId="0" applyNumberFormat="1" applyFont="1" applyFill="1" applyBorder="1" applyAlignment="1" applyProtection="1">
      <alignment/>
      <protection hidden="1" locked="0"/>
    </xf>
    <xf numFmtId="0" fontId="43" fillId="2" borderId="0" xfId="0" applyFont="1" applyFill="1" applyBorder="1" applyAlignment="1" applyProtection="1">
      <alignment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1" fontId="35" fillId="2" borderId="0" xfId="0" applyNumberFormat="1" applyFont="1" applyFill="1" applyBorder="1" applyAlignment="1" applyProtection="1">
      <alignment/>
      <protection hidden="1" locked="0"/>
    </xf>
    <xf numFmtId="0" fontId="49" fillId="2" borderId="0" xfId="0" applyFont="1" applyFill="1" applyAlignment="1" applyProtection="1">
      <alignment/>
      <protection hidden="1" locked="0"/>
    </xf>
    <xf numFmtId="1" fontId="49" fillId="2" borderId="0" xfId="0" applyNumberFormat="1" applyFont="1" applyFill="1" applyAlignment="1" applyProtection="1">
      <alignment/>
      <protection hidden="1" locked="0"/>
    </xf>
    <xf numFmtId="0" fontId="35" fillId="2" borderId="0" xfId="0" applyFont="1" applyFill="1" applyBorder="1" applyAlignment="1" applyProtection="1">
      <alignment/>
      <protection hidden="1" locked="0"/>
    </xf>
    <xf numFmtId="0" fontId="49" fillId="2" borderId="0" xfId="0" applyFont="1" applyFill="1" applyBorder="1" applyAlignment="1" applyProtection="1">
      <alignment/>
      <protection hidden="1" locked="0"/>
    </xf>
    <xf numFmtId="1" fontId="51" fillId="2" borderId="0" xfId="0" applyNumberFormat="1" applyFont="1" applyFill="1" applyBorder="1" applyAlignment="1" applyProtection="1">
      <alignment/>
      <protection hidden="1" locked="0"/>
    </xf>
    <xf numFmtId="0" fontId="51" fillId="2" borderId="0" xfId="0" applyFont="1" applyFill="1" applyBorder="1" applyAlignment="1" applyProtection="1">
      <alignment/>
      <protection hidden="1" locked="0"/>
    </xf>
    <xf numFmtId="0" fontId="48" fillId="2" borderId="0" xfId="0" applyFont="1" applyFill="1" applyBorder="1" applyAlignment="1" applyProtection="1">
      <alignment/>
      <protection hidden="1" locked="0"/>
    </xf>
    <xf numFmtId="1" fontId="52" fillId="2" borderId="0" xfId="0" applyNumberFormat="1" applyFont="1" applyFill="1" applyBorder="1" applyAlignment="1" applyProtection="1">
      <alignment/>
      <protection hidden="1" locked="0"/>
    </xf>
    <xf numFmtId="0" fontId="26" fillId="2" borderId="0" xfId="0" applyFont="1" applyFill="1" applyBorder="1" applyAlignment="1" applyProtection="1">
      <alignment/>
      <protection hidden="1" locked="0"/>
    </xf>
    <xf numFmtId="1" fontId="32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1" fontId="32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168" fontId="54" fillId="0" borderId="6" xfId="0" applyNumberFormat="1" applyFont="1" applyFill="1" applyBorder="1" applyAlignment="1" applyProtection="1">
      <alignment/>
      <protection hidden="1" locked="0"/>
    </xf>
    <xf numFmtId="1" fontId="45" fillId="0" borderId="6" xfId="0" applyNumberFormat="1" applyFont="1" applyFill="1" applyBorder="1" applyAlignment="1" applyProtection="1">
      <alignment horizontal="center" textRotation="180"/>
      <protection hidden="1" locked="0"/>
    </xf>
    <xf numFmtId="168" fontId="55" fillId="0" borderId="6" xfId="0" applyNumberFormat="1" applyFont="1" applyFill="1" applyBorder="1" applyAlignment="1" applyProtection="1">
      <alignment horizontal="center"/>
      <protection hidden="1" locked="0"/>
    </xf>
    <xf numFmtId="0" fontId="55" fillId="0" borderId="0" xfId="0" applyFont="1" applyFill="1" applyBorder="1" applyAlignment="1" applyProtection="1">
      <alignment/>
      <protection hidden="1" locked="0"/>
    </xf>
    <xf numFmtId="171" fontId="35" fillId="0" borderId="0" xfId="0" applyNumberFormat="1" applyFont="1" applyFill="1" applyBorder="1" applyAlignment="1" applyProtection="1">
      <alignment horizontal="center"/>
      <protection hidden="1" locked="0"/>
    </xf>
    <xf numFmtId="170" fontId="35" fillId="0" borderId="0" xfId="0" applyNumberFormat="1" applyFont="1" applyFill="1" applyBorder="1" applyAlignment="1" applyProtection="1">
      <alignment horizontal="center"/>
      <protection hidden="1" locked="0"/>
    </xf>
    <xf numFmtId="0" fontId="35" fillId="0" borderId="0" xfId="0" applyFont="1" applyFill="1" applyBorder="1" applyAlignment="1" applyProtection="1">
      <alignment/>
      <protection hidden="1" locked="0"/>
    </xf>
    <xf numFmtId="171" fontId="5" fillId="0" borderId="0" xfId="0" applyNumberFormat="1" applyFont="1" applyFill="1" applyBorder="1" applyAlignment="1" applyProtection="1">
      <alignment horizontal="center"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171" fontId="33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31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31" fillId="0" borderId="0" xfId="0" applyNumberFormat="1" applyFont="1" applyFill="1" applyAlignment="1" applyProtection="1">
      <alignment/>
      <protection hidden="1" locked="0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 hidden="1" locked="0"/>
    </xf>
    <xf numFmtId="171" fontId="51" fillId="0" borderId="0" xfId="0" applyNumberFormat="1" applyFont="1" applyFill="1" applyBorder="1" applyAlignment="1" applyProtection="1">
      <alignment horizontal="center"/>
      <protection hidden="1" locked="0"/>
    </xf>
    <xf numFmtId="170" fontId="51" fillId="0" borderId="0" xfId="0" applyNumberFormat="1" applyFont="1" applyFill="1" applyBorder="1" applyAlignment="1" applyProtection="1">
      <alignment horizontal="center"/>
      <protection hidden="1" locked="0"/>
    </xf>
    <xf numFmtId="1" fontId="51" fillId="0" borderId="0" xfId="0" applyNumberFormat="1" applyFont="1" applyFill="1" applyBorder="1" applyAlignment="1">
      <alignment horizontal="center"/>
    </xf>
    <xf numFmtId="1" fontId="67" fillId="2" borderId="0" xfId="0" applyNumberFormat="1" applyFont="1" applyFill="1" applyBorder="1" applyAlignment="1" applyProtection="1">
      <alignment horizontal="center"/>
      <protection hidden="1" locked="0"/>
    </xf>
    <xf numFmtId="49" fontId="32" fillId="0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" fontId="54" fillId="2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5" fillId="0" borderId="8" xfId="0" applyFont="1" applyFill="1" applyBorder="1" applyAlignment="1" applyProtection="1">
      <alignment/>
      <protection hidden="1" locked="0"/>
    </xf>
    <xf numFmtId="171" fontId="35" fillId="0" borderId="8" xfId="0" applyNumberFormat="1" applyFont="1" applyFill="1" applyBorder="1" applyAlignment="1" applyProtection="1">
      <alignment horizontal="center"/>
      <protection hidden="1" locked="0"/>
    </xf>
    <xf numFmtId="170" fontId="35" fillId="0" borderId="8" xfId="0" applyNumberFormat="1" applyFont="1" applyFill="1" applyBorder="1" applyAlignment="1" applyProtection="1">
      <alignment horizontal="center"/>
      <protection hidden="1" locked="0"/>
    </xf>
    <xf numFmtId="1" fontId="35" fillId="0" borderId="8" xfId="0" applyNumberFormat="1" applyFont="1" applyFill="1" applyBorder="1" applyAlignment="1">
      <alignment horizontal="center"/>
    </xf>
    <xf numFmtId="1" fontId="56" fillId="2" borderId="8" xfId="0" applyNumberFormat="1" applyFont="1" applyFill="1" applyBorder="1" applyAlignment="1" applyProtection="1">
      <alignment horizontal="center"/>
      <protection hidden="1" locked="0"/>
    </xf>
    <xf numFmtId="49" fontId="5" fillId="0" borderId="8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73" fillId="0" borderId="0" xfId="0" applyFont="1" applyFill="1" applyBorder="1" applyAlignment="1">
      <alignment/>
    </xf>
    <xf numFmtId="0" fontId="70" fillId="0" borderId="0" xfId="0" applyFont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textRotation="45"/>
    </xf>
    <xf numFmtId="0" fontId="37" fillId="0" borderId="0" xfId="20" applyFont="1" applyFill="1" applyBorder="1" applyAlignment="1">
      <alignment horizontal="right"/>
    </xf>
    <xf numFmtId="49" fontId="51" fillId="0" borderId="0" xfId="0" applyNumberFormat="1" applyFont="1" applyFill="1" applyBorder="1" applyAlignment="1">
      <alignment horizontal="center"/>
    </xf>
    <xf numFmtId="0" fontId="55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6" fillId="0" borderId="9" xfId="0" applyFont="1" applyFill="1" applyBorder="1" applyAlignment="1">
      <alignment/>
    </xf>
    <xf numFmtId="0" fontId="66" fillId="0" borderId="9" xfId="0" applyFont="1" applyFill="1" applyBorder="1" applyAlignment="1" applyProtection="1">
      <alignment/>
      <protection hidden="1" locked="0"/>
    </xf>
    <xf numFmtId="171" fontId="51" fillId="0" borderId="9" xfId="0" applyNumberFormat="1" applyFont="1" applyFill="1" applyBorder="1" applyAlignment="1" applyProtection="1">
      <alignment horizontal="center"/>
      <protection hidden="1" locked="0"/>
    </xf>
    <xf numFmtId="170" fontId="51" fillId="0" borderId="9" xfId="0" applyNumberFormat="1" applyFont="1" applyFill="1" applyBorder="1" applyAlignment="1" applyProtection="1">
      <alignment horizontal="center"/>
      <protection hidden="1" locked="0"/>
    </xf>
    <xf numFmtId="1" fontId="51" fillId="0" borderId="9" xfId="0" applyNumberFormat="1" applyFont="1" applyFill="1" applyBorder="1" applyAlignment="1">
      <alignment horizontal="center"/>
    </xf>
    <xf numFmtId="1" fontId="67" fillId="2" borderId="9" xfId="0" applyNumberFormat="1" applyFont="1" applyFill="1" applyBorder="1" applyAlignment="1" applyProtection="1">
      <alignment horizontal="center"/>
      <protection hidden="1" locked="0"/>
    </xf>
    <xf numFmtId="49" fontId="32" fillId="0" borderId="9" xfId="0" applyNumberFormat="1" applyFont="1" applyFill="1" applyBorder="1" applyAlignment="1" applyProtection="1">
      <alignment horizontal="center"/>
      <protection hidden="1"/>
    </xf>
    <xf numFmtId="0" fontId="68" fillId="0" borderId="9" xfId="0" applyFont="1" applyFill="1" applyBorder="1" applyAlignment="1">
      <alignment/>
    </xf>
    <xf numFmtId="0" fontId="69" fillId="0" borderId="9" xfId="0" applyFont="1" applyFill="1" applyBorder="1" applyAlignment="1">
      <alignment horizontal="center"/>
    </xf>
    <xf numFmtId="1" fontId="69" fillId="0" borderId="9" xfId="0" applyNumberFormat="1" applyFont="1" applyFill="1" applyBorder="1" applyAlignment="1">
      <alignment horizontal="center"/>
    </xf>
    <xf numFmtId="0" fontId="69" fillId="0" borderId="9" xfId="0" applyFont="1" applyFill="1" applyBorder="1" applyAlignment="1">
      <alignment/>
    </xf>
    <xf numFmtId="0" fontId="69" fillId="0" borderId="9" xfId="0" applyFont="1" applyBorder="1" applyAlignment="1">
      <alignment/>
    </xf>
    <xf numFmtId="0" fontId="66" fillId="0" borderId="8" xfId="0" applyFont="1" applyFill="1" applyBorder="1" applyAlignment="1">
      <alignment/>
    </xf>
    <xf numFmtId="0" fontId="66" fillId="0" borderId="8" xfId="0" applyFont="1" applyFill="1" applyBorder="1" applyAlignment="1" applyProtection="1">
      <alignment/>
      <protection hidden="1" locked="0"/>
    </xf>
    <xf numFmtId="170" fontId="51" fillId="0" borderId="8" xfId="0" applyNumberFormat="1" applyFont="1" applyFill="1" applyBorder="1" applyAlignment="1" applyProtection="1">
      <alignment horizontal="center"/>
      <protection hidden="1" locked="0"/>
    </xf>
    <xf numFmtId="1" fontId="51" fillId="0" borderId="8" xfId="0" applyNumberFormat="1" applyFont="1" applyFill="1" applyBorder="1" applyAlignment="1">
      <alignment horizontal="center"/>
    </xf>
    <xf numFmtId="1" fontId="67" fillId="2" borderId="8" xfId="0" applyNumberFormat="1" applyFont="1" applyFill="1" applyBorder="1" applyAlignment="1" applyProtection="1">
      <alignment horizontal="center"/>
      <protection hidden="1" locked="0"/>
    </xf>
    <xf numFmtId="49" fontId="32" fillId="0" borderId="8" xfId="0" applyNumberFormat="1" applyFont="1" applyFill="1" applyBorder="1" applyAlignment="1" applyProtection="1">
      <alignment horizontal="center"/>
      <protection hidden="1"/>
    </xf>
    <xf numFmtId="0" fontId="68" fillId="0" borderId="8" xfId="0" applyFont="1" applyFill="1" applyBorder="1" applyAlignment="1">
      <alignment/>
    </xf>
    <xf numFmtId="49" fontId="35" fillId="0" borderId="8" xfId="0" applyNumberFormat="1" applyFont="1" applyFill="1" applyBorder="1" applyAlignment="1">
      <alignment horizontal="center"/>
    </xf>
    <xf numFmtId="0" fontId="65" fillId="0" borderId="8" xfId="0" applyFont="1" applyFill="1" applyBorder="1" applyAlignment="1">
      <alignment/>
    </xf>
    <xf numFmtId="49" fontId="51" fillId="0" borderId="8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 applyProtection="1">
      <alignment/>
      <protection hidden="1" locked="0"/>
    </xf>
    <xf numFmtId="171" fontId="47" fillId="0" borderId="0" xfId="0" applyNumberFormat="1" applyFont="1" applyFill="1" applyBorder="1" applyAlignment="1" applyProtection="1">
      <alignment horizontal="center"/>
      <protection hidden="1" locked="0"/>
    </xf>
    <xf numFmtId="170" fontId="47" fillId="0" borderId="0" xfId="0" applyNumberFormat="1" applyFont="1" applyFill="1" applyBorder="1" applyAlignment="1" applyProtection="1">
      <alignment horizontal="center"/>
      <protection hidden="1" locked="0"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49" fontId="76" fillId="0" borderId="0" xfId="0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1" fontId="54" fillId="2" borderId="8" xfId="0" applyNumberFormat="1" applyFont="1" applyFill="1" applyBorder="1" applyAlignment="1" applyProtection="1">
      <alignment horizontal="center"/>
      <protection hidden="1" locked="0"/>
    </xf>
    <xf numFmtId="49" fontId="5" fillId="0" borderId="8" xfId="0" applyNumberFormat="1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8" xfId="0" applyNumberFormat="1" applyFont="1" applyFill="1" applyBorder="1" applyAlignment="1" applyProtection="1">
      <alignment horizontal="center"/>
      <protection hidden="1"/>
    </xf>
    <xf numFmtId="49" fontId="33" fillId="0" borderId="8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7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82" fillId="2" borderId="0" xfId="0" applyNumberFormat="1" applyFont="1" applyFill="1" applyBorder="1" applyAlignment="1" applyProtection="1">
      <alignment horizontal="center"/>
      <protection hidden="1" locked="0"/>
    </xf>
    <xf numFmtId="0" fontId="71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 applyProtection="1">
      <alignment/>
      <protection hidden="1" locked="0"/>
    </xf>
    <xf numFmtId="171" fontId="35" fillId="0" borderId="10" xfId="0" applyNumberFormat="1" applyFont="1" applyFill="1" applyBorder="1" applyAlignment="1" applyProtection="1">
      <alignment horizontal="center"/>
      <protection hidden="1" locked="0"/>
    </xf>
    <xf numFmtId="170" fontId="35" fillId="0" borderId="10" xfId="0" applyNumberFormat="1" applyFont="1" applyFill="1" applyBorder="1" applyAlignment="1" applyProtection="1">
      <alignment horizontal="center"/>
      <protection hidden="1" locked="0"/>
    </xf>
    <xf numFmtId="49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1" fontId="56" fillId="2" borderId="10" xfId="0" applyNumberFormat="1" applyFont="1" applyFill="1" applyBorder="1" applyAlignment="1" applyProtection="1">
      <alignment horizontal="center"/>
      <protection hidden="1" locked="0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49" fontId="33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" fontId="41" fillId="0" borderId="0" xfId="0" applyNumberFormat="1" applyFont="1" applyFill="1" applyBorder="1" applyAlignment="1" applyProtection="1">
      <alignment/>
      <protection hidden="1"/>
    </xf>
    <xf numFmtId="1" fontId="35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9" fontId="34" fillId="0" borderId="6" xfId="0" applyNumberFormat="1" applyFont="1" applyFill="1" applyBorder="1" applyAlignment="1" applyProtection="1">
      <alignment horizontal="center" textRotation="90"/>
      <protection hidden="1"/>
    </xf>
    <xf numFmtId="171" fontId="81" fillId="0" borderId="0" xfId="0" applyNumberFormat="1" applyFont="1" applyFill="1" applyBorder="1" applyAlignment="1" applyProtection="1">
      <alignment horizontal="center"/>
      <protection hidden="1" locked="0"/>
    </xf>
    <xf numFmtId="170" fontId="81" fillId="0" borderId="0" xfId="0" applyNumberFormat="1" applyFont="1" applyFill="1" applyBorder="1" applyAlignment="1" applyProtection="1">
      <alignment horizontal="center"/>
      <protection hidden="1" locked="0"/>
    </xf>
    <xf numFmtId="1" fontId="41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49" fontId="81" fillId="0" borderId="0" xfId="0" applyNumberFormat="1" applyFont="1" applyFill="1" applyBorder="1" applyAlignment="1">
      <alignment horizontal="center"/>
    </xf>
    <xf numFmtId="1" fontId="81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1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65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70" fillId="0" borderId="1" xfId="0" applyFont="1" applyFill="1" applyBorder="1" applyAlignment="1">
      <alignment horizontal="center" wrapText="1"/>
    </xf>
    <xf numFmtId="1" fontId="54" fillId="2" borderId="10" xfId="0" applyNumberFormat="1" applyFont="1" applyFill="1" applyBorder="1" applyAlignment="1" applyProtection="1">
      <alignment horizontal="center"/>
      <protection hidden="1" locked="0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49" fontId="33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49" fontId="89" fillId="0" borderId="0" xfId="0" applyNumberFormat="1" applyFont="1" applyFill="1" applyBorder="1" applyAlignment="1" applyProtection="1">
      <alignment horizontal="center"/>
      <protection hidden="1"/>
    </xf>
    <xf numFmtId="49" fontId="89" fillId="0" borderId="9" xfId="0" applyNumberFormat="1" applyFont="1" applyFill="1" applyBorder="1" applyAlignment="1" applyProtection="1">
      <alignment horizontal="center"/>
      <protection hidden="1"/>
    </xf>
    <xf numFmtId="49" fontId="89" fillId="0" borderId="0" xfId="0" applyNumberFormat="1" applyFont="1" applyFill="1" applyBorder="1" applyAlignment="1" applyProtection="1">
      <alignment horizontal="center"/>
      <protection hidden="1"/>
    </xf>
    <xf numFmtId="49" fontId="89" fillId="0" borderId="8" xfId="0" applyNumberFormat="1" applyFont="1" applyFill="1" applyBorder="1" applyAlignment="1" applyProtection="1">
      <alignment horizontal="center"/>
      <protection hidden="1"/>
    </xf>
    <xf numFmtId="49" fontId="89" fillId="0" borderId="8" xfId="0" applyNumberFormat="1" applyFont="1" applyFill="1" applyBorder="1" applyAlignment="1" applyProtection="1">
      <alignment horizontal="center"/>
      <protection hidden="1"/>
    </xf>
    <xf numFmtId="49" fontId="89" fillId="0" borderId="10" xfId="0" applyNumberFormat="1" applyFont="1" applyFill="1" applyBorder="1" applyAlignment="1" applyProtection="1">
      <alignment horizontal="center"/>
      <protection hidden="1"/>
    </xf>
    <xf numFmtId="49" fontId="89" fillId="0" borderId="10" xfId="0" applyNumberFormat="1" applyFont="1" applyFill="1" applyBorder="1" applyAlignment="1" applyProtection="1">
      <alignment horizontal="center"/>
      <protection hidden="1"/>
    </xf>
    <xf numFmtId="49" fontId="89" fillId="0" borderId="0" xfId="0" applyNumberFormat="1" applyFont="1" applyFill="1" applyBorder="1" applyAlignment="1">
      <alignment horizontal="center"/>
    </xf>
    <xf numFmtId="1" fontId="69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/>
    </xf>
    <xf numFmtId="0" fontId="69" fillId="0" borderId="8" xfId="0" applyFont="1" applyBorder="1" applyAlignment="1">
      <alignment/>
    </xf>
    <xf numFmtId="1" fontId="67" fillId="2" borderId="10" xfId="0" applyNumberFormat="1" applyFont="1" applyFill="1" applyBorder="1" applyAlignment="1" applyProtection="1">
      <alignment horizontal="center"/>
      <protection hidden="1" locked="0"/>
    </xf>
    <xf numFmtId="0" fontId="66" fillId="0" borderId="10" xfId="0" applyFont="1" applyFill="1" applyBorder="1" applyAlignment="1">
      <alignment/>
    </xf>
    <xf numFmtId="171" fontId="51" fillId="0" borderId="8" xfId="0" applyNumberFormat="1" applyFont="1" applyFill="1" applyBorder="1" applyAlignment="1" applyProtection="1">
      <alignment horizontal="center"/>
      <protection hidden="1" locked="0"/>
    </xf>
    <xf numFmtId="0" fontId="69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readingOrder="1"/>
    </xf>
    <xf numFmtId="0" fontId="10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0" fillId="0" borderId="1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91" fillId="0" borderId="8" xfId="0" applyNumberFormat="1" applyFont="1" applyFill="1" applyBorder="1" applyAlignment="1" applyProtection="1">
      <alignment horizontal="center"/>
      <protection hidden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 horizontal="center"/>
    </xf>
    <xf numFmtId="0" fontId="71" fillId="0" borderId="8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171" fontId="3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49" fontId="5" fillId="0" borderId="1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39" fillId="0" borderId="16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20" applyFont="1" applyFill="1" applyBorder="1" applyAlignment="1">
      <alignment/>
    </xf>
    <xf numFmtId="0" fontId="38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7"/>
  <sheetViews>
    <sheetView showGridLines="0" view="pageBreakPreview" zoomScale="85" zoomScaleNormal="85" zoomScaleSheetLayoutView="85" workbookViewId="0" topLeftCell="A166">
      <selection activeCell="H177" sqref="H177"/>
    </sheetView>
  </sheetViews>
  <sheetFormatPr defaultColWidth="9.140625" defaultRowHeight="19.5" customHeight="1"/>
  <cols>
    <col min="1" max="1" width="3.421875" style="5" customWidth="1"/>
    <col min="2" max="2" width="17.57421875" style="217" customWidth="1"/>
    <col min="3" max="4" width="5.7109375" style="5" customWidth="1"/>
    <col min="5" max="5" width="17.00390625" style="74" customWidth="1"/>
    <col min="6" max="6" width="10.7109375" style="5" customWidth="1"/>
    <col min="7" max="7" width="17.8515625" style="217" customWidth="1"/>
    <col min="8" max="9" width="5.7109375" style="5" customWidth="1"/>
    <col min="10" max="10" width="17.00390625" style="74" customWidth="1"/>
    <col min="11" max="11" width="2.421875" style="11" customWidth="1"/>
    <col min="12" max="18" width="9.140625" style="11" customWidth="1"/>
    <col min="19" max="21" width="7.140625" style="5" customWidth="1"/>
    <col min="22" max="22" width="18.421875" style="2" bestFit="1" customWidth="1"/>
    <col min="23" max="23" width="8.28125" style="5" customWidth="1"/>
    <col min="24" max="24" width="8.28125" style="2" customWidth="1"/>
    <col min="25" max="25" width="8.28125" style="5" customWidth="1"/>
    <col min="26" max="26" width="7.8515625" style="2" customWidth="1"/>
    <col min="27" max="27" width="9.140625" style="4" customWidth="1"/>
    <col min="28" max="28" width="9.140625" style="2" customWidth="1"/>
    <col min="29" max="16384" width="9.140625" style="5" customWidth="1"/>
  </cols>
  <sheetData>
    <row r="1" spans="2:28" s="28" customFormat="1" ht="35.25" customHeight="1">
      <c r="B1" s="383" t="s">
        <v>447</v>
      </c>
      <c r="C1" s="384"/>
      <c r="D1" s="384"/>
      <c r="E1" s="384"/>
      <c r="F1" s="384"/>
      <c r="G1" s="384"/>
      <c r="H1" s="384"/>
      <c r="I1" s="384"/>
      <c r="J1" s="384"/>
      <c r="K1" s="29"/>
      <c r="L1" s="29"/>
      <c r="M1" s="29"/>
      <c r="N1" s="29"/>
      <c r="O1" s="29"/>
      <c r="P1" s="29"/>
      <c r="Q1" s="29"/>
      <c r="R1" s="29"/>
      <c r="V1" s="48"/>
      <c r="X1" s="48"/>
      <c r="Z1" s="48"/>
      <c r="AB1" s="48"/>
    </row>
    <row r="2" spans="2:28" s="12" customFormat="1" ht="19.5" customHeight="1">
      <c r="B2" s="43"/>
      <c r="E2" s="213"/>
      <c r="G2" s="43"/>
      <c r="J2" s="213"/>
      <c r="V2" s="49"/>
      <c r="X2" s="49"/>
      <c r="Z2" s="49"/>
      <c r="AB2" s="49"/>
    </row>
    <row r="3" spans="2:28" s="12" customFormat="1" ht="19.5" customHeight="1">
      <c r="B3" s="385" t="s">
        <v>445</v>
      </c>
      <c r="C3" s="385"/>
      <c r="D3" s="385"/>
      <c r="E3" s="385"/>
      <c r="F3" s="385"/>
      <c r="G3" s="385"/>
      <c r="H3" s="385"/>
      <c r="I3" s="385"/>
      <c r="J3" s="385"/>
      <c r="V3" s="49"/>
      <c r="X3" s="49"/>
      <c r="Z3" s="49"/>
      <c r="AB3" s="49"/>
    </row>
    <row r="4" spans="2:28" s="12" customFormat="1" ht="19.5" customHeight="1">
      <c r="B4" s="43" t="s">
        <v>475</v>
      </c>
      <c r="C4" s="43"/>
      <c r="D4" s="43"/>
      <c r="E4" s="213"/>
      <c r="F4" s="43"/>
      <c r="G4" s="43"/>
      <c r="H4" s="43"/>
      <c r="I4" s="43"/>
      <c r="J4" s="213"/>
      <c r="V4" s="49"/>
      <c r="X4" s="49"/>
      <c r="Z4" s="49"/>
      <c r="AB4" s="49"/>
    </row>
    <row r="5" spans="2:28" s="20" customFormat="1" ht="19.5" customHeight="1">
      <c r="B5" s="43" t="s">
        <v>446</v>
      </c>
      <c r="C5" s="43"/>
      <c r="D5" s="43"/>
      <c r="E5" s="213"/>
      <c r="F5" s="43"/>
      <c r="G5" s="43"/>
      <c r="H5" s="43"/>
      <c r="I5" s="43"/>
      <c r="J5" s="213"/>
      <c r="K5" s="12"/>
      <c r="L5" s="12"/>
      <c r="M5" s="12"/>
      <c r="N5" s="12"/>
      <c r="O5" s="12"/>
      <c r="P5" s="12"/>
      <c r="Q5" s="12"/>
      <c r="R5" s="12"/>
      <c r="V5" s="50"/>
      <c r="X5" s="50"/>
      <c r="Z5" s="50"/>
      <c r="AB5" s="50"/>
    </row>
    <row r="6" spans="2:28" s="20" customFormat="1" ht="19.5" customHeight="1">
      <c r="B6" s="43"/>
      <c r="C6" s="43"/>
      <c r="D6" s="43"/>
      <c r="E6" s="213"/>
      <c r="F6" s="43"/>
      <c r="G6" s="43"/>
      <c r="H6" s="43"/>
      <c r="I6" s="43"/>
      <c r="J6" s="213"/>
      <c r="K6" s="12"/>
      <c r="L6" s="12"/>
      <c r="M6" s="12"/>
      <c r="N6" s="12"/>
      <c r="O6" s="12"/>
      <c r="P6" s="12"/>
      <c r="Q6" s="12"/>
      <c r="R6" s="12"/>
      <c r="V6" s="50"/>
      <c r="X6" s="50"/>
      <c r="Z6" s="50"/>
      <c r="AB6" s="50"/>
    </row>
    <row r="7" spans="2:28" s="20" customFormat="1" ht="19.5" customHeight="1">
      <c r="B7" s="43"/>
      <c r="C7" s="43"/>
      <c r="D7" s="43"/>
      <c r="E7" s="213"/>
      <c r="F7" s="43"/>
      <c r="G7" s="43"/>
      <c r="H7" s="43"/>
      <c r="I7" s="43"/>
      <c r="J7" s="213"/>
      <c r="K7" s="12"/>
      <c r="L7" s="12"/>
      <c r="M7" s="12"/>
      <c r="N7" s="12"/>
      <c r="O7" s="12"/>
      <c r="P7" s="12"/>
      <c r="Q7" s="12"/>
      <c r="R7" s="12"/>
      <c r="V7" s="50"/>
      <c r="X7" s="50"/>
      <c r="Z7" s="50"/>
      <c r="AB7" s="50"/>
    </row>
    <row r="8" spans="2:28" s="20" customFormat="1" ht="19.5" customHeight="1">
      <c r="B8" s="43"/>
      <c r="C8" s="43"/>
      <c r="D8" s="43"/>
      <c r="E8" s="213"/>
      <c r="F8" s="43"/>
      <c r="G8" s="43"/>
      <c r="H8" s="43"/>
      <c r="I8" s="43"/>
      <c r="J8" s="213"/>
      <c r="K8" s="12"/>
      <c r="L8" s="12"/>
      <c r="M8" s="12"/>
      <c r="N8" s="12"/>
      <c r="O8" s="12"/>
      <c r="P8" s="12"/>
      <c r="Q8" s="12"/>
      <c r="R8" s="12"/>
      <c r="V8" s="50"/>
      <c r="X8" s="50"/>
      <c r="Z8" s="50"/>
      <c r="AB8" s="50"/>
    </row>
    <row r="9" spans="2:28" s="20" customFormat="1" ht="19.5" customHeight="1">
      <c r="B9" s="43" t="s">
        <v>42</v>
      </c>
      <c r="C9" s="43"/>
      <c r="D9" s="43"/>
      <c r="E9" s="213"/>
      <c r="F9" s="43"/>
      <c r="G9" s="43"/>
      <c r="H9" s="43"/>
      <c r="I9" s="43"/>
      <c r="J9" s="213"/>
      <c r="K9" s="12"/>
      <c r="L9" s="12"/>
      <c r="M9" s="12"/>
      <c r="N9" s="12"/>
      <c r="O9" s="12"/>
      <c r="P9" s="12"/>
      <c r="Q9" s="12"/>
      <c r="R9" s="12"/>
      <c r="V9" s="50"/>
      <c r="X9" s="50"/>
      <c r="Z9" s="50"/>
      <c r="AB9" s="50"/>
    </row>
    <row r="10" spans="2:28" s="20" customFormat="1" ht="19.5" customHeight="1">
      <c r="B10" s="43"/>
      <c r="E10" s="213"/>
      <c r="G10" s="43"/>
      <c r="J10" s="213"/>
      <c r="K10" s="12"/>
      <c r="L10" s="12"/>
      <c r="M10" s="12"/>
      <c r="N10" s="12"/>
      <c r="O10" s="12"/>
      <c r="P10" s="12"/>
      <c r="Q10" s="12"/>
      <c r="R10" s="12"/>
      <c r="V10" s="50"/>
      <c r="X10" s="50"/>
      <c r="Z10" s="50"/>
      <c r="AB10" s="50"/>
    </row>
    <row r="11" spans="2:28" s="20" customFormat="1" ht="22.5" customHeight="1">
      <c r="B11" s="43" t="s">
        <v>25</v>
      </c>
      <c r="E11" s="386" t="s">
        <v>148</v>
      </c>
      <c r="F11" s="387"/>
      <c r="G11" s="387"/>
      <c r="H11" s="387"/>
      <c r="I11" s="387"/>
      <c r="J11" s="387"/>
      <c r="K11" s="12"/>
      <c r="L11" s="12"/>
      <c r="M11" s="12"/>
      <c r="N11" s="12"/>
      <c r="O11" s="12"/>
      <c r="P11" s="12"/>
      <c r="Q11" s="12"/>
      <c r="R11" s="12"/>
      <c r="V11" s="50"/>
      <c r="X11" s="50"/>
      <c r="Z11" s="50"/>
      <c r="AB11" s="50"/>
    </row>
    <row r="12" spans="2:28" s="20" customFormat="1" ht="22.5" customHeight="1">
      <c r="B12" s="43"/>
      <c r="E12" s="223"/>
      <c r="F12" s="128"/>
      <c r="G12" s="128"/>
      <c r="H12" s="128"/>
      <c r="I12" s="128"/>
      <c r="J12" s="219"/>
      <c r="K12" s="12"/>
      <c r="L12" s="12"/>
      <c r="M12" s="12"/>
      <c r="N12" s="12"/>
      <c r="O12" s="12"/>
      <c r="P12" s="12"/>
      <c r="Q12" s="12"/>
      <c r="R12" s="12"/>
      <c r="V12" s="50"/>
      <c r="X12" s="50"/>
      <c r="Z12" s="50"/>
      <c r="AB12" s="50"/>
    </row>
    <row r="13" spans="2:28" s="20" customFormat="1" ht="19.5" customHeight="1">
      <c r="B13" s="215" t="s">
        <v>161</v>
      </c>
      <c r="C13" s="30"/>
      <c r="D13" s="30"/>
      <c r="E13" s="220"/>
      <c r="F13" s="30"/>
      <c r="G13" s="215" t="s">
        <v>167</v>
      </c>
      <c r="J13" s="213"/>
      <c r="K13" s="12"/>
      <c r="L13" s="12"/>
      <c r="M13" s="12"/>
      <c r="N13" s="12"/>
      <c r="O13" s="12"/>
      <c r="P13" s="12"/>
      <c r="Q13" s="12"/>
      <c r="R13" s="12"/>
      <c r="V13" s="50"/>
      <c r="X13" s="50"/>
      <c r="Z13" s="50"/>
      <c r="AB13" s="50"/>
    </row>
    <row r="14" spans="2:10" ht="19.5" customHeight="1">
      <c r="B14" s="388" t="s">
        <v>416</v>
      </c>
      <c r="C14" s="388"/>
      <c r="D14" s="388"/>
      <c r="E14" s="388"/>
      <c r="F14" s="31"/>
      <c r="G14" s="376" t="s">
        <v>417</v>
      </c>
      <c r="H14" s="377"/>
      <c r="I14" s="377"/>
      <c r="J14" s="378"/>
    </row>
    <row r="15" spans="2:10" ht="19.5" customHeight="1">
      <c r="B15" s="349" t="s">
        <v>370</v>
      </c>
      <c r="C15" s="71">
        <v>3</v>
      </c>
      <c r="D15" s="71">
        <v>2</v>
      </c>
      <c r="E15" s="350" t="s">
        <v>0</v>
      </c>
      <c r="F15" s="32"/>
      <c r="G15" s="355" t="s">
        <v>442</v>
      </c>
      <c r="H15" s="71">
        <v>3</v>
      </c>
      <c r="I15" s="71">
        <v>2</v>
      </c>
      <c r="J15" s="355" t="s">
        <v>0</v>
      </c>
    </row>
    <row r="16" spans="2:10" ht="19.5" customHeight="1">
      <c r="B16" s="351" t="s">
        <v>442</v>
      </c>
      <c r="C16" s="71">
        <v>2</v>
      </c>
      <c r="D16" s="71">
        <v>3</v>
      </c>
      <c r="E16" s="350" t="s">
        <v>229</v>
      </c>
      <c r="F16" s="32"/>
      <c r="G16" s="355" t="s">
        <v>227</v>
      </c>
      <c r="H16" s="71">
        <v>2</v>
      </c>
      <c r="I16" s="71">
        <v>3</v>
      </c>
      <c r="J16" s="355" t="s">
        <v>229</v>
      </c>
    </row>
    <row r="17" spans="2:10" ht="19.5" customHeight="1">
      <c r="B17" s="350" t="s">
        <v>227</v>
      </c>
      <c r="C17" s="356">
        <v>1</v>
      </c>
      <c r="D17" s="356">
        <v>4</v>
      </c>
      <c r="E17" s="350" t="s">
        <v>443</v>
      </c>
      <c r="F17" s="32"/>
      <c r="G17" s="355" t="s">
        <v>3</v>
      </c>
      <c r="H17" s="71">
        <v>1</v>
      </c>
      <c r="I17" s="71">
        <v>4</v>
      </c>
      <c r="J17" s="355" t="s">
        <v>443</v>
      </c>
    </row>
    <row r="18" spans="2:10" ht="19.5" customHeight="1">
      <c r="B18" s="350" t="s">
        <v>3</v>
      </c>
      <c r="C18" s="71">
        <v>2</v>
      </c>
      <c r="D18" s="71">
        <v>3</v>
      </c>
      <c r="E18" s="350" t="s">
        <v>226</v>
      </c>
      <c r="F18" s="32"/>
      <c r="G18" s="350" t="s">
        <v>226</v>
      </c>
      <c r="H18" s="71">
        <v>0</v>
      </c>
      <c r="I18" s="71">
        <v>5</v>
      </c>
      <c r="J18" s="350" t="s">
        <v>225</v>
      </c>
    </row>
    <row r="19" spans="2:10" ht="19.5" customHeight="1">
      <c r="B19" s="350" t="s">
        <v>225</v>
      </c>
      <c r="C19" s="71">
        <v>2</v>
      </c>
      <c r="D19" s="71">
        <v>3</v>
      </c>
      <c r="E19" s="11" t="s">
        <v>16</v>
      </c>
      <c r="F19" s="32"/>
      <c r="G19" s="355" t="s">
        <v>16</v>
      </c>
      <c r="H19" s="71">
        <v>3</v>
      </c>
      <c r="I19" s="71">
        <v>2</v>
      </c>
      <c r="J19" s="353" t="s">
        <v>444</v>
      </c>
    </row>
    <row r="20" spans="2:10" ht="19.5" customHeight="1">
      <c r="B20" s="353" t="s">
        <v>444</v>
      </c>
      <c r="C20" s="71">
        <v>2</v>
      </c>
      <c r="D20" s="71">
        <v>3</v>
      </c>
      <c r="E20" s="350" t="s">
        <v>228</v>
      </c>
      <c r="F20" s="32"/>
      <c r="G20" s="350" t="s">
        <v>228</v>
      </c>
      <c r="H20" s="71">
        <v>2</v>
      </c>
      <c r="I20" s="71">
        <v>3</v>
      </c>
      <c r="J20" s="355" t="s">
        <v>88</v>
      </c>
    </row>
    <row r="21" spans="2:10" ht="19.5" customHeight="1">
      <c r="B21" s="352" t="s">
        <v>88</v>
      </c>
      <c r="C21" s="71">
        <v>2</v>
      </c>
      <c r="D21" s="71">
        <v>3</v>
      </c>
      <c r="E21" s="353" t="s">
        <v>94</v>
      </c>
      <c r="F21" s="32"/>
      <c r="G21" s="353" t="s">
        <v>94</v>
      </c>
      <c r="H21" s="71">
        <v>2</v>
      </c>
      <c r="I21" s="71">
        <v>3</v>
      </c>
      <c r="J21" s="349" t="s">
        <v>370</v>
      </c>
    </row>
    <row r="22" spans="2:10" ht="19.5" customHeight="1">
      <c r="B22" s="350"/>
      <c r="C22" s="71"/>
      <c r="D22" s="71"/>
      <c r="E22" s="350"/>
      <c r="F22" s="32"/>
      <c r="G22" s="355"/>
      <c r="H22" s="322"/>
      <c r="I22" s="322"/>
      <c r="J22" s="355"/>
    </row>
    <row r="23" spans="2:10" ht="19.5" customHeight="1">
      <c r="B23" s="216" t="s">
        <v>6</v>
      </c>
      <c r="C23" s="371"/>
      <c r="D23" s="372"/>
      <c r="E23" s="373"/>
      <c r="F23" s="30"/>
      <c r="G23" s="216" t="s">
        <v>6</v>
      </c>
      <c r="H23" s="371" t="s">
        <v>42</v>
      </c>
      <c r="I23" s="372"/>
      <c r="J23" s="373"/>
    </row>
    <row r="24" spans="2:10" ht="19.5" customHeight="1">
      <c r="B24" s="215"/>
      <c r="C24" s="30"/>
      <c r="D24" s="30"/>
      <c r="E24" s="220"/>
      <c r="F24" s="30"/>
      <c r="G24" s="215"/>
      <c r="H24" s="30"/>
      <c r="I24" s="30"/>
      <c r="J24" s="220"/>
    </row>
    <row r="25" spans="2:10" ht="19.5" customHeight="1">
      <c r="B25" s="215"/>
      <c r="C25" s="30"/>
      <c r="D25" s="30"/>
      <c r="E25" s="220"/>
      <c r="F25" s="30"/>
      <c r="G25" s="215"/>
      <c r="H25" s="30"/>
      <c r="I25" s="30"/>
      <c r="J25" s="220"/>
    </row>
    <row r="26" spans="2:10" ht="19.5" customHeight="1">
      <c r="B26" s="215" t="s">
        <v>168</v>
      </c>
      <c r="C26" s="30"/>
      <c r="D26" s="30"/>
      <c r="E26" s="220"/>
      <c r="F26" s="30"/>
      <c r="G26" s="215" t="s">
        <v>169</v>
      </c>
      <c r="H26" s="30"/>
      <c r="I26" s="30"/>
      <c r="J26" s="220"/>
    </row>
    <row r="27" spans="2:10" ht="19.5" customHeight="1">
      <c r="B27" s="376" t="s">
        <v>418</v>
      </c>
      <c r="C27" s="377"/>
      <c r="D27" s="377"/>
      <c r="E27" s="378"/>
      <c r="F27" s="31"/>
      <c r="G27" s="376" t="s">
        <v>419</v>
      </c>
      <c r="H27" s="377"/>
      <c r="I27" s="377"/>
      <c r="J27" s="378"/>
    </row>
    <row r="28" spans="2:10" ht="19.5" customHeight="1">
      <c r="B28" s="355" t="s">
        <v>442</v>
      </c>
      <c r="C28" s="71">
        <v>3</v>
      </c>
      <c r="D28" s="71">
        <v>2</v>
      </c>
      <c r="E28" s="355" t="s">
        <v>227</v>
      </c>
      <c r="F28" s="32"/>
      <c r="G28" s="355" t="s">
        <v>443</v>
      </c>
      <c r="H28" s="71">
        <v>4</v>
      </c>
      <c r="I28" s="71">
        <v>1</v>
      </c>
      <c r="J28" s="355" t="s">
        <v>0</v>
      </c>
    </row>
    <row r="29" spans="2:10" ht="19.5" customHeight="1">
      <c r="B29" s="355" t="s">
        <v>443</v>
      </c>
      <c r="C29" s="71">
        <v>3</v>
      </c>
      <c r="D29" s="71">
        <v>2</v>
      </c>
      <c r="E29" s="355" t="s">
        <v>229</v>
      </c>
      <c r="F29" s="32"/>
      <c r="G29" s="355" t="s">
        <v>442</v>
      </c>
      <c r="H29" s="71">
        <v>2</v>
      </c>
      <c r="I29" s="71">
        <v>3</v>
      </c>
      <c r="J29" s="355" t="s">
        <v>370</v>
      </c>
    </row>
    <row r="30" spans="2:10" ht="19.5" customHeight="1">
      <c r="B30" s="355" t="s">
        <v>226</v>
      </c>
      <c r="C30" s="71">
        <v>1</v>
      </c>
      <c r="D30" s="71">
        <v>4</v>
      </c>
      <c r="E30" s="355" t="s">
        <v>0</v>
      </c>
      <c r="F30" s="32"/>
      <c r="G30" s="355" t="s">
        <v>229</v>
      </c>
      <c r="H30" s="71">
        <v>2</v>
      </c>
      <c r="I30" s="71">
        <v>3</v>
      </c>
      <c r="J30" s="355" t="s">
        <v>3</v>
      </c>
    </row>
    <row r="31" spans="2:10" ht="19.5" customHeight="1">
      <c r="B31" s="355" t="s">
        <v>370</v>
      </c>
      <c r="C31" s="71">
        <v>3</v>
      </c>
      <c r="D31" s="71">
        <v>2</v>
      </c>
      <c r="E31" s="355" t="s">
        <v>3</v>
      </c>
      <c r="F31" s="32"/>
      <c r="G31" s="355" t="s">
        <v>226</v>
      </c>
      <c r="H31" s="71">
        <v>2</v>
      </c>
      <c r="I31" s="71">
        <v>3</v>
      </c>
      <c r="J31" s="355" t="s">
        <v>227</v>
      </c>
    </row>
    <row r="32" spans="2:10" ht="19.5" customHeight="1">
      <c r="B32" s="353" t="s">
        <v>444</v>
      </c>
      <c r="C32" s="71">
        <v>1</v>
      </c>
      <c r="D32" s="71">
        <v>4</v>
      </c>
      <c r="E32" s="355" t="s">
        <v>225</v>
      </c>
      <c r="F32" s="32"/>
      <c r="G32" s="355" t="s">
        <v>94</v>
      </c>
      <c r="H32" s="71">
        <v>2</v>
      </c>
      <c r="I32" s="71">
        <v>3</v>
      </c>
      <c r="J32" s="355" t="s">
        <v>225</v>
      </c>
    </row>
    <row r="33" spans="2:10" ht="19.5" customHeight="1">
      <c r="B33" s="355" t="s">
        <v>88</v>
      </c>
      <c r="C33" s="71">
        <v>2</v>
      </c>
      <c r="D33" s="71">
        <v>3</v>
      </c>
      <c r="E33" s="353" t="s">
        <v>16</v>
      </c>
      <c r="F33" s="32"/>
      <c r="G33" s="353" t="s">
        <v>444</v>
      </c>
      <c r="H33" s="71">
        <v>2</v>
      </c>
      <c r="I33" s="71">
        <v>3</v>
      </c>
      <c r="J33" s="355" t="s">
        <v>88</v>
      </c>
    </row>
    <row r="34" spans="2:10" ht="19.5" customHeight="1">
      <c r="B34" s="355" t="s">
        <v>228</v>
      </c>
      <c r="C34" s="71">
        <v>2</v>
      </c>
      <c r="D34" s="71">
        <v>3</v>
      </c>
      <c r="E34" s="355" t="s">
        <v>94</v>
      </c>
      <c r="F34" s="32"/>
      <c r="G34" s="353" t="s">
        <v>16</v>
      </c>
      <c r="H34" s="71">
        <v>0</v>
      </c>
      <c r="I34" s="71">
        <v>5</v>
      </c>
      <c r="J34" s="355" t="s">
        <v>228</v>
      </c>
    </row>
    <row r="35" spans="2:10" ht="19.5" customHeight="1">
      <c r="B35" s="355"/>
      <c r="C35" s="71"/>
      <c r="D35" s="71"/>
      <c r="E35" s="355"/>
      <c r="F35" s="32"/>
      <c r="G35" s="214"/>
      <c r="H35" s="71"/>
      <c r="I35" s="71"/>
      <c r="J35" s="73"/>
    </row>
    <row r="36" spans="2:10" ht="19.5" customHeight="1">
      <c r="B36" s="216" t="s">
        <v>6</v>
      </c>
      <c r="C36" s="371"/>
      <c r="D36" s="372"/>
      <c r="E36" s="373"/>
      <c r="F36" s="30"/>
      <c r="G36" s="216" t="s">
        <v>6</v>
      </c>
      <c r="H36" s="371" t="s">
        <v>492</v>
      </c>
      <c r="I36" s="372"/>
      <c r="J36" s="373"/>
    </row>
    <row r="37" spans="2:10" ht="19.5" customHeight="1">
      <c r="B37" s="215"/>
      <c r="C37" s="30"/>
      <c r="D37" s="30"/>
      <c r="E37" s="220"/>
      <c r="F37" s="30"/>
      <c r="G37" s="215"/>
      <c r="H37" s="30"/>
      <c r="I37" s="30"/>
      <c r="J37" s="220"/>
    </row>
    <row r="38" spans="2:10" ht="19.5" customHeight="1">
      <c r="B38" s="215"/>
      <c r="C38" s="30"/>
      <c r="D38" s="30"/>
      <c r="E38" s="220"/>
      <c r="F38" s="30"/>
      <c r="G38" s="215"/>
      <c r="H38" s="30"/>
      <c r="I38" s="30"/>
      <c r="J38" s="220"/>
    </row>
    <row r="39" spans="2:10" ht="19.5" customHeight="1">
      <c r="B39" s="215" t="s">
        <v>170</v>
      </c>
      <c r="C39" s="30"/>
      <c r="D39" s="30"/>
      <c r="E39" s="220"/>
      <c r="F39" s="30"/>
      <c r="G39" s="215" t="s">
        <v>171</v>
      </c>
      <c r="H39" s="30"/>
      <c r="I39" s="30"/>
      <c r="J39" s="220"/>
    </row>
    <row r="40" spans="2:10" ht="19.5" customHeight="1">
      <c r="B40" s="376" t="s">
        <v>420</v>
      </c>
      <c r="C40" s="377"/>
      <c r="D40" s="377"/>
      <c r="E40" s="378"/>
      <c r="F40" s="31"/>
      <c r="G40" s="376" t="s">
        <v>421</v>
      </c>
      <c r="H40" s="377"/>
      <c r="I40" s="377"/>
      <c r="J40" s="378"/>
    </row>
    <row r="41" spans="2:11" ht="19.5" customHeight="1">
      <c r="B41" s="355" t="s">
        <v>88</v>
      </c>
      <c r="C41" s="71">
        <v>1</v>
      </c>
      <c r="D41" s="71">
        <v>4</v>
      </c>
      <c r="E41" s="355" t="s">
        <v>361</v>
      </c>
      <c r="F41" s="32"/>
      <c r="G41" s="355" t="s">
        <v>442</v>
      </c>
      <c r="H41" s="71">
        <v>4</v>
      </c>
      <c r="I41" s="71">
        <v>1</v>
      </c>
      <c r="J41" s="355" t="s">
        <v>88</v>
      </c>
      <c r="K41" s="11" t="s">
        <v>42</v>
      </c>
    </row>
    <row r="42" spans="2:10" ht="19.5" customHeight="1">
      <c r="B42" s="355" t="s">
        <v>0</v>
      </c>
      <c r="C42" s="71">
        <v>2</v>
      </c>
      <c r="D42" s="71">
        <v>3</v>
      </c>
      <c r="E42" s="355" t="s">
        <v>3</v>
      </c>
      <c r="F42" s="32"/>
      <c r="G42" s="355" t="s">
        <v>94</v>
      </c>
      <c r="H42" s="71">
        <v>2</v>
      </c>
      <c r="I42" s="71">
        <v>3</v>
      </c>
      <c r="J42" s="355" t="s">
        <v>0</v>
      </c>
    </row>
    <row r="43" spans="2:10" ht="19.5" customHeight="1">
      <c r="B43" s="355" t="s">
        <v>443</v>
      </c>
      <c r="C43" s="71">
        <v>3</v>
      </c>
      <c r="D43" s="71">
        <v>2</v>
      </c>
      <c r="E43" s="355" t="s">
        <v>226</v>
      </c>
      <c r="F43" s="32"/>
      <c r="G43" s="355" t="s">
        <v>229</v>
      </c>
      <c r="H43" s="71">
        <v>4</v>
      </c>
      <c r="I43" s="71">
        <v>1</v>
      </c>
      <c r="J43" s="355" t="s">
        <v>370</v>
      </c>
    </row>
    <row r="44" spans="2:10" ht="19.5" customHeight="1">
      <c r="B44" s="355" t="s">
        <v>225</v>
      </c>
      <c r="C44" s="71">
        <v>4</v>
      </c>
      <c r="D44" s="71">
        <v>1</v>
      </c>
      <c r="E44" s="355" t="s">
        <v>442</v>
      </c>
      <c r="F44" s="32"/>
      <c r="G44" s="355" t="s">
        <v>225</v>
      </c>
      <c r="H44" s="71">
        <v>4</v>
      </c>
      <c r="I44" s="71">
        <v>1</v>
      </c>
      <c r="J44" s="355" t="s">
        <v>227</v>
      </c>
    </row>
    <row r="45" spans="2:10" ht="19.5" customHeight="1">
      <c r="B45" s="353" t="s">
        <v>16</v>
      </c>
      <c r="C45" s="71">
        <v>2</v>
      </c>
      <c r="D45" s="71">
        <v>3</v>
      </c>
      <c r="E45" s="355" t="s">
        <v>94</v>
      </c>
      <c r="F45" s="32"/>
      <c r="G45" s="355" t="s">
        <v>228</v>
      </c>
      <c r="H45" s="71">
        <v>4</v>
      </c>
      <c r="I45" s="71">
        <v>1</v>
      </c>
      <c r="J45" s="355" t="s">
        <v>226</v>
      </c>
    </row>
    <row r="46" spans="2:10" ht="19.5" customHeight="1">
      <c r="B46" s="353" t="s">
        <v>444</v>
      </c>
      <c r="C46" s="71">
        <v>3</v>
      </c>
      <c r="D46" s="71">
        <v>2</v>
      </c>
      <c r="E46" s="355" t="s">
        <v>229</v>
      </c>
      <c r="F46" s="32"/>
      <c r="G46" s="355" t="s">
        <v>443</v>
      </c>
      <c r="H46" s="71"/>
      <c r="I46" s="71"/>
      <c r="J46" s="353" t="s">
        <v>16</v>
      </c>
    </row>
    <row r="47" spans="2:10" ht="19.5" customHeight="1">
      <c r="B47" s="355" t="s">
        <v>228</v>
      </c>
      <c r="C47" s="71">
        <v>4</v>
      </c>
      <c r="D47" s="71">
        <v>1</v>
      </c>
      <c r="E47" s="355" t="s">
        <v>227</v>
      </c>
      <c r="F47" s="32"/>
      <c r="G47" s="355" t="s">
        <v>3</v>
      </c>
      <c r="H47" s="71">
        <v>3</v>
      </c>
      <c r="I47" s="71">
        <v>2</v>
      </c>
      <c r="J47" s="353" t="s">
        <v>444</v>
      </c>
    </row>
    <row r="48" spans="2:10" ht="19.5" customHeight="1">
      <c r="B48" s="355"/>
      <c r="C48" s="71"/>
      <c r="D48" s="71"/>
      <c r="E48" s="355"/>
      <c r="F48" s="32"/>
      <c r="G48" s="214"/>
      <c r="H48" s="71"/>
      <c r="I48" s="71"/>
      <c r="J48" s="73"/>
    </row>
    <row r="49" spans="2:10" ht="19.5" customHeight="1">
      <c r="B49" s="216" t="s">
        <v>6</v>
      </c>
      <c r="C49" s="371"/>
      <c r="D49" s="372"/>
      <c r="E49" s="373"/>
      <c r="F49" s="30"/>
      <c r="G49" s="216" t="s">
        <v>6</v>
      </c>
      <c r="H49" s="371" t="s">
        <v>498</v>
      </c>
      <c r="I49" s="372"/>
      <c r="J49" s="373"/>
    </row>
    <row r="50" spans="2:10" ht="19.5" customHeight="1">
      <c r="B50" s="215"/>
      <c r="C50" s="30"/>
      <c r="D50" s="33"/>
      <c r="E50" s="32"/>
      <c r="F50" s="30"/>
      <c r="G50" s="215"/>
      <c r="H50" s="30"/>
      <c r="I50" s="33"/>
      <c r="J50" s="32"/>
    </row>
    <row r="51" spans="2:10" ht="19.5" customHeight="1">
      <c r="B51" s="215"/>
      <c r="C51" s="30"/>
      <c r="D51" s="33"/>
      <c r="E51" s="32"/>
      <c r="F51" s="30"/>
      <c r="G51" s="215"/>
      <c r="H51" s="30"/>
      <c r="I51" s="33"/>
      <c r="J51" s="32"/>
    </row>
    <row r="52" spans="2:10" ht="19.5" customHeight="1">
      <c r="B52" s="215" t="s">
        <v>172</v>
      </c>
      <c r="C52" s="30"/>
      <c r="D52" s="33"/>
      <c r="E52" s="32"/>
      <c r="F52" s="30"/>
      <c r="G52" s="215" t="s">
        <v>173</v>
      </c>
      <c r="H52" s="30"/>
      <c r="I52" s="33"/>
      <c r="J52" s="32"/>
    </row>
    <row r="53" spans="2:10" ht="19.5" customHeight="1">
      <c r="B53" s="376" t="s">
        <v>422</v>
      </c>
      <c r="C53" s="377"/>
      <c r="D53" s="377"/>
      <c r="E53" s="378"/>
      <c r="F53" s="31"/>
      <c r="G53" s="376" t="s">
        <v>423</v>
      </c>
      <c r="H53" s="377"/>
      <c r="I53" s="377"/>
      <c r="J53" s="378"/>
    </row>
    <row r="54" spans="2:10" ht="19.5" customHeight="1">
      <c r="B54" s="355" t="s">
        <v>370</v>
      </c>
      <c r="C54" s="71">
        <v>3</v>
      </c>
      <c r="D54" s="71">
        <v>2</v>
      </c>
      <c r="E54" s="355" t="s">
        <v>228</v>
      </c>
      <c r="F54" s="32"/>
      <c r="G54" s="355" t="s">
        <v>442</v>
      </c>
      <c r="H54" s="71">
        <v>2</v>
      </c>
      <c r="I54" s="71">
        <v>3</v>
      </c>
      <c r="J54" s="355" t="s">
        <v>443</v>
      </c>
    </row>
    <row r="55" spans="2:10" ht="19.5" customHeight="1">
      <c r="B55" s="355" t="s">
        <v>0</v>
      </c>
      <c r="C55" s="71">
        <v>2</v>
      </c>
      <c r="D55" s="71">
        <v>3</v>
      </c>
      <c r="E55" s="355" t="s">
        <v>229</v>
      </c>
      <c r="F55" s="32"/>
      <c r="G55" s="355" t="s">
        <v>88</v>
      </c>
      <c r="H55" s="71">
        <v>2</v>
      </c>
      <c r="I55" s="71">
        <v>3</v>
      </c>
      <c r="J55" s="355" t="s">
        <v>0</v>
      </c>
    </row>
    <row r="56" spans="2:10" ht="19.5" customHeight="1">
      <c r="B56" s="355" t="s">
        <v>226</v>
      </c>
      <c r="C56" s="71">
        <v>2</v>
      </c>
      <c r="D56" s="71">
        <v>3</v>
      </c>
      <c r="E56" s="355" t="s">
        <v>442</v>
      </c>
      <c r="F56" s="32"/>
      <c r="G56" s="355" t="s">
        <v>229</v>
      </c>
      <c r="H56" s="71">
        <v>3</v>
      </c>
      <c r="I56" s="71">
        <v>2</v>
      </c>
      <c r="J56" s="355" t="s">
        <v>228</v>
      </c>
    </row>
    <row r="57" spans="2:10" ht="19.5" customHeight="1">
      <c r="B57" s="355" t="s">
        <v>88</v>
      </c>
      <c r="C57" s="71">
        <v>1</v>
      </c>
      <c r="D57" s="71">
        <v>4</v>
      </c>
      <c r="E57" s="355" t="s">
        <v>225</v>
      </c>
      <c r="F57" s="32"/>
      <c r="G57" s="355" t="s">
        <v>227</v>
      </c>
      <c r="H57" s="71">
        <v>2</v>
      </c>
      <c r="I57" s="71">
        <v>3</v>
      </c>
      <c r="J57" s="355" t="s">
        <v>94</v>
      </c>
    </row>
    <row r="58" spans="2:10" ht="19.5" customHeight="1">
      <c r="B58" s="355" t="s">
        <v>443</v>
      </c>
      <c r="C58" s="71">
        <v>3</v>
      </c>
      <c r="D58" s="71">
        <v>2</v>
      </c>
      <c r="E58" s="355" t="s">
        <v>94</v>
      </c>
      <c r="F58" s="32"/>
      <c r="G58" s="355" t="s">
        <v>3</v>
      </c>
      <c r="H58" s="71">
        <v>4</v>
      </c>
      <c r="I58" s="71">
        <v>1</v>
      </c>
      <c r="J58" s="355" t="s">
        <v>225</v>
      </c>
    </row>
    <row r="59" spans="2:10" ht="19.5" customHeight="1">
      <c r="B59" s="353" t="s">
        <v>16</v>
      </c>
      <c r="C59" s="71">
        <v>4</v>
      </c>
      <c r="D59" s="71">
        <v>1</v>
      </c>
      <c r="E59" s="355" t="s">
        <v>3</v>
      </c>
      <c r="F59" s="32"/>
      <c r="G59" s="355" t="s">
        <v>226</v>
      </c>
      <c r="H59" s="71">
        <v>4</v>
      </c>
      <c r="I59" s="71">
        <v>1</v>
      </c>
      <c r="J59" s="353" t="s">
        <v>444</v>
      </c>
    </row>
    <row r="60" spans="2:10" ht="19.5" customHeight="1">
      <c r="B60" s="355" t="s">
        <v>227</v>
      </c>
      <c r="C60" s="71">
        <v>4</v>
      </c>
      <c r="D60" s="71">
        <v>1</v>
      </c>
      <c r="E60" s="353" t="s">
        <v>444</v>
      </c>
      <c r="F60" s="32"/>
      <c r="G60" s="353" t="s">
        <v>16</v>
      </c>
      <c r="H60" s="71">
        <v>2</v>
      </c>
      <c r="I60" s="71">
        <v>3</v>
      </c>
      <c r="J60" s="355" t="s">
        <v>370</v>
      </c>
    </row>
    <row r="61" spans="2:10" ht="19.5" customHeight="1">
      <c r="B61" s="214"/>
      <c r="C61" s="71"/>
      <c r="D61" s="71"/>
      <c r="E61" s="73"/>
      <c r="F61" s="32"/>
      <c r="G61" s="355"/>
      <c r="H61" s="71"/>
      <c r="I61" s="71"/>
      <c r="J61" s="355"/>
    </row>
    <row r="62" spans="2:10" ht="19.5" customHeight="1">
      <c r="B62" s="216" t="s">
        <v>6</v>
      </c>
      <c r="C62" s="371"/>
      <c r="D62" s="372"/>
      <c r="E62" s="373"/>
      <c r="F62" s="30"/>
      <c r="G62" s="216" t="s">
        <v>6</v>
      </c>
      <c r="H62" s="371"/>
      <c r="I62" s="372"/>
      <c r="J62" s="373"/>
    </row>
    <row r="63" spans="2:10" ht="19.5" customHeight="1">
      <c r="B63" s="215"/>
      <c r="C63" s="30"/>
      <c r="D63" s="30"/>
      <c r="E63" s="220"/>
      <c r="F63" s="30"/>
      <c r="G63" s="215"/>
      <c r="H63" s="30"/>
      <c r="I63" s="30"/>
      <c r="J63" s="220"/>
    </row>
    <row r="64" spans="2:10" ht="19.5" customHeight="1">
      <c r="B64" s="215"/>
      <c r="C64" s="30"/>
      <c r="D64" s="30"/>
      <c r="E64" s="220"/>
      <c r="F64" s="30"/>
      <c r="G64" s="215"/>
      <c r="H64" s="30"/>
      <c r="I64" s="30"/>
      <c r="J64" s="220"/>
    </row>
    <row r="65" spans="2:10" ht="19.5" customHeight="1">
      <c r="B65" s="215" t="s">
        <v>174</v>
      </c>
      <c r="C65" s="30"/>
      <c r="D65" s="30"/>
      <c r="E65" s="220"/>
      <c r="F65" s="30"/>
      <c r="G65" s="215" t="s">
        <v>175</v>
      </c>
      <c r="H65" s="30"/>
      <c r="I65" s="30"/>
      <c r="J65" s="220"/>
    </row>
    <row r="66" spans="2:10" ht="19.5" customHeight="1">
      <c r="B66" s="376" t="s">
        <v>424</v>
      </c>
      <c r="C66" s="377"/>
      <c r="D66" s="377"/>
      <c r="E66" s="378"/>
      <c r="F66" s="31"/>
      <c r="G66" s="376" t="s">
        <v>425</v>
      </c>
      <c r="H66" s="377"/>
      <c r="I66" s="377"/>
      <c r="J66" s="378"/>
    </row>
    <row r="67" spans="2:10" ht="19.5" customHeight="1">
      <c r="B67" s="355" t="s">
        <v>0</v>
      </c>
      <c r="C67" s="71">
        <v>2</v>
      </c>
      <c r="D67" s="71">
        <v>3</v>
      </c>
      <c r="E67" s="355" t="s">
        <v>227</v>
      </c>
      <c r="F67" s="32"/>
      <c r="G67" s="355" t="s">
        <v>0</v>
      </c>
      <c r="H67" s="71">
        <v>0</v>
      </c>
      <c r="I67" s="71">
        <v>5</v>
      </c>
      <c r="J67" s="355" t="s">
        <v>228</v>
      </c>
    </row>
    <row r="68" spans="2:10" ht="19.5" customHeight="1">
      <c r="B68" s="353" t="s">
        <v>444</v>
      </c>
      <c r="C68" s="71">
        <v>4</v>
      </c>
      <c r="D68" s="71">
        <v>1</v>
      </c>
      <c r="E68" s="355" t="s">
        <v>370</v>
      </c>
      <c r="F68" s="32"/>
      <c r="G68" s="355" t="s">
        <v>3</v>
      </c>
      <c r="H68" s="71">
        <v>0</v>
      </c>
      <c r="I68" s="71">
        <v>5</v>
      </c>
      <c r="J68" s="355" t="s">
        <v>442</v>
      </c>
    </row>
    <row r="69" spans="2:10" ht="19.5" customHeight="1">
      <c r="B69" s="355" t="s">
        <v>225</v>
      </c>
      <c r="C69" s="71">
        <v>3</v>
      </c>
      <c r="D69" s="71">
        <v>2</v>
      </c>
      <c r="E69" s="355" t="s">
        <v>443</v>
      </c>
      <c r="F69" s="32"/>
      <c r="G69" s="355" t="s">
        <v>370</v>
      </c>
      <c r="H69" s="71">
        <v>3</v>
      </c>
      <c r="I69" s="71">
        <v>2</v>
      </c>
      <c r="J69" s="355" t="s">
        <v>226</v>
      </c>
    </row>
    <row r="70" spans="2:10" ht="19.5" customHeight="1">
      <c r="B70" s="355" t="s">
        <v>16</v>
      </c>
      <c r="C70" s="71">
        <v>2</v>
      </c>
      <c r="D70" s="71">
        <v>3</v>
      </c>
      <c r="E70" s="355" t="s">
        <v>226</v>
      </c>
      <c r="F70" s="32"/>
      <c r="G70" s="355" t="s">
        <v>225</v>
      </c>
      <c r="H70" s="71">
        <v>1</v>
      </c>
      <c r="I70" s="71">
        <v>4</v>
      </c>
      <c r="J70" s="355" t="s">
        <v>229</v>
      </c>
    </row>
    <row r="71" spans="2:10" ht="19.5" customHeight="1">
      <c r="B71" s="355" t="s">
        <v>94</v>
      </c>
      <c r="C71" s="71">
        <v>4</v>
      </c>
      <c r="D71" s="71">
        <v>1</v>
      </c>
      <c r="E71" s="355" t="s">
        <v>3</v>
      </c>
      <c r="F71" s="32"/>
      <c r="G71" s="355" t="s">
        <v>443</v>
      </c>
      <c r="H71" s="71">
        <v>3</v>
      </c>
      <c r="I71" s="71">
        <v>2</v>
      </c>
      <c r="J71" s="355" t="s">
        <v>88</v>
      </c>
    </row>
    <row r="72" spans="2:10" ht="19.5" customHeight="1">
      <c r="B72" s="355" t="s">
        <v>229</v>
      </c>
      <c r="C72" s="71">
        <v>1</v>
      </c>
      <c r="D72" s="71">
        <v>4</v>
      </c>
      <c r="E72" s="355" t="s">
        <v>88</v>
      </c>
      <c r="F72" s="32"/>
      <c r="G72" s="355" t="s">
        <v>94</v>
      </c>
      <c r="H72" s="71">
        <v>3</v>
      </c>
      <c r="I72" s="71">
        <v>2</v>
      </c>
      <c r="J72" s="353" t="s">
        <v>444</v>
      </c>
    </row>
    <row r="73" spans="2:10" ht="19.5" customHeight="1">
      <c r="B73" s="355" t="s">
        <v>228</v>
      </c>
      <c r="C73" s="71">
        <v>3</v>
      </c>
      <c r="D73" s="71">
        <v>2</v>
      </c>
      <c r="E73" s="355" t="s">
        <v>442</v>
      </c>
      <c r="F73" s="32"/>
      <c r="G73" s="355" t="s">
        <v>227</v>
      </c>
      <c r="H73" s="71">
        <v>4</v>
      </c>
      <c r="I73" s="71">
        <v>1</v>
      </c>
      <c r="J73" s="355" t="s">
        <v>16</v>
      </c>
    </row>
    <row r="74" spans="2:10" ht="19.5" customHeight="1">
      <c r="B74" s="355"/>
      <c r="C74" s="71"/>
      <c r="D74" s="71"/>
      <c r="E74" s="355"/>
      <c r="F74" s="32"/>
      <c r="G74" s="355"/>
      <c r="H74" s="322"/>
      <c r="I74" s="322"/>
      <c r="J74" s="355"/>
    </row>
    <row r="75" spans="2:10" ht="19.5" customHeight="1">
      <c r="B75" s="216" t="s">
        <v>6</v>
      </c>
      <c r="C75" s="371" t="s">
        <v>501</v>
      </c>
      <c r="D75" s="372"/>
      <c r="E75" s="373"/>
      <c r="F75" s="30"/>
      <c r="G75" s="216" t="s">
        <v>6</v>
      </c>
      <c r="H75" s="371"/>
      <c r="I75" s="372"/>
      <c r="J75" s="373"/>
    </row>
    <row r="76" spans="2:10" ht="19.5" customHeight="1">
      <c r="B76" s="215"/>
      <c r="C76" s="30"/>
      <c r="D76" s="30"/>
      <c r="E76" s="220"/>
      <c r="F76" s="30"/>
      <c r="G76" s="215"/>
      <c r="H76" s="30"/>
      <c r="I76" s="30"/>
      <c r="J76" s="220"/>
    </row>
    <row r="77" spans="2:10" ht="19.5" customHeight="1">
      <c r="B77" s="215"/>
      <c r="C77" s="30"/>
      <c r="D77" s="30"/>
      <c r="E77" s="220"/>
      <c r="F77" s="30"/>
      <c r="G77" s="215"/>
      <c r="H77" s="30"/>
      <c r="I77" s="30"/>
      <c r="J77" s="220"/>
    </row>
    <row r="78" spans="2:10" ht="19.5" customHeight="1">
      <c r="B78" s="215" t="s">
        <v>176</v>
      </c>
      <c r="C78" s="30"/>
      <c r="D78" s="30"/>
      <c r="E78" s="220"/>
      <c r="F78" s="30"/>
      <c r="G78" s="215" t="s">
        <v>177</v>
      </c>
      <c r="H78" s="30"/>
      <c r="I78" s="30"/>
      <c r="J78" s="220"/>
    </row>
    <row r="79" spans="2:10" ht="19.5" customHeight="1">
      <c r="B79" s="376" t="s">
        <v>426</v>
      </c>
      <c r="C79" s="377"/>
      <c r="D79" s="377"/>
      <c r="E79" s="378"/>
      <c r="G79" s="376" t="s">
        <v>427</v>
      </c>
      <c r="H79" s="377"/>
      <c r="I79" s="377"/>
      <c r="J79" s="378"/>
    </row>
    <row r="80" spans="2:10" ht="19.5" customHeight="1">
      <c r="B80" s="355" t="s">
        <v>16</v>
      </c>
      <c r="C80" s="71">
        <v>2</v>
      </c>
      <c r="D80" s="71">
        <v>3</v>
      </c>
      <c r="E80" s="355" t="s">
        <v>442</v>
      </c>
      <c r="G80" s="355" t="s">
        <v>370</v>
      </c>
      <c r="H80" s="71">
        <v>2</v>
      </c>
      <c r="I80" s="71">
        <v>3</v>
      </c>
      <c r="J80" s="355" t="s">
        <v>225</v>
      </c>
    </row>
    <row r="81" spans="2:10" ht="19.5" customHeight="1">
      <c r="B81" s="355" t="s">
        <v>88</v>
      </c>
      <c r="C81" s="71">
        <v>4</v>
      </c>
      <c r="D81" s="71">
        <v>1</v>
      </c>
      <c r="E81" s="355" t="s">
        <v>226</v>
      </c>
      <c r="G81" s="355" t="s">
        <v>0</v>
      </c>
      <c r="H81" s="71">
        <v>2</v>
      </c>
      <c r="I81" s="71">
        <v>3</v>
      </c>
      <c r="J81" s="355" t="s">
        <v>16</v>
      </c>
    </row>
    <row r="82" spans="2:10" ht="19.5" customHeight="1">
      <c r="B82" s="355" t="s">
        <v>0</v>
      </c>
      <c r="C82" s="71">
        <v>4</v>
      </c>
      <c r="D82" s="71">
        <v>1</v>
      </c>
      <c r="E82" s="353" t="s">
        <v>444</v>
      </c>
      <c r="G82" s="355" t="s">
        <v>94</v>
      </c>
      <c r="H82" s="71">
        <v>2</v>
      </c>
      <c r="I82" s="71">
        <v>3</v>
      </c>
      <c r="J82" s="355" t="s">
        <v>442</v>
      </c>
    </row>
    <row r="83" spans="2:10" ht="19.5" customHeight="1">
      <c r="B83" s="355" t="s">
        <v>225</v>
      </c>
      <c r="C83" s="71">
        <v>3</v>
      </c>
      <c r="D83" s="71">
        <v>2</v>
      </c>
      <c r="E83" s="355" t="s">
        <v>228</v>
      </c>
      <c r="G83" s="355" t="s">
        <v>226</v>
      </c>
      <c r="H83" s="71">
        <v>3</v>
      </c>
      <c r="I83" s="71">
        <v>2</v>
      </c>
      <c r="J83" s="355" t="s">
        <v>229</v>
      </c>
    </row>
    <row r="84" spans="2:10" ht="19.5" customHeight="1">
      <c r="B84" s="355" t="s">
        <v>229</v>
      </c>
      <c r="C84" s="71">
        <v>3</v>
      </c>
      <c r="D84" s="71">
        <v>2</v>
      </c>
      <c r="E84" s="355" t="s">
        <v>94</v>
      </c>
      <c r="G84" s="355" t="s">
        <v>227</v>
      </c>
      <c r="H84" s="71">
        <v>2</v>
      </c>
      <c r="I84" s="71">
        <v>3</v>
      </c>
      <c r="J84" s="355" t="s">
        <v>88</v>
      </c>
    </row>
    <row r="85" spans="2:10" ht="19.5" customHeight="1">
      <c r="B85" s="355" t="s">
        <v>3</v>
      </c>
      <c r="C85" s="71">
        <v>4</v>
      </c>
      <c r="D85" s="71">
        <v>1</v>
      </c>
      <c r="E85" s="355" t="s">
        <v>227</v>
      </c>
      <c r="G85" s="353" t="s">
        <v>444</v>
      </c>
      <c r="H85" s="71">
        <v>2</v>
      </c>
      <c r="I85" s="71">
        <v>3</v>
      </c>
      <c r="J85" s="355" t="s">
        <v>443</v>
      </c>
    </row>
    <row r="86" spans="2:10" ht="19.5" customHeight="1">
      <c r="B86" s="355" t="s">
        <v>443</v>
      </c>
      <c r="C86" s="71">
        <v>5</v>
      </c>
      <c r="D86" s="71" t="s">
        <v>505</v>
      </c>
      <c r="E86" s="355" t="s">
        <v>370</v>
      </c>
      <c r="G86" s="355" t="s">
        <v>3</v>
      </c>
      <c r="H86" s="71">
        <v>3</v>
      </c>
      <c r="I86" s="71">
        <v>2</v>
      </c>
      <c r="J86" s="355" t="s">
        <v>228</v>
      </c>
    </row>
    <row r="87" spans="2:10" ht="19.5" customHeight="1">
      <c r="B87" s="355"/>
      <c r="C87" s="71"/>
      <c r="D87" s="71"/>
      <c r="E87" s="355"/>
      <c r="G87" s="214"/>
      <c r="H87" s="71"/>
      <c r="I87" s="71"/>
      <c r="J87" s="73"/>
    </row>
    <row r="88" spans="2:10" ht="19.5" customHeight="1">
      <c r="B88" s="216" t="s">
        <v>6</v>
      </c>
      <c r="C88" s="371"/>
      <c r="D88" s="372"/>
      <c r="E88" s="373"/>
      <c r="G88" s="216" t="s">
        <v>6</v>
      </c>
      <c r="H88" s="371"/>
      <c r="I88" s="372"/>
      <c r="J88" s="373"/>
    </row>
    <row r="89" spans="2:10" ht="19.5" customHeight="1">
      <c r="B89" s="215"/>
      <c r="C89" s="30"/>
      <c r="D89" s="30"/>
      <c r="E89" s="220"/>
      <c r="F89" s="30"/>
      <c r="G89" s="215"/>
      <c r="H89" s="30"/>
      <c r="I89" s="30"/>
      <c r="J89" s="220"/>
    </row>
    <row r="90" spans="2:10" ht="19.5" customHeight="1">
      <c r="B90" s="215"/>
      <c r="C90" s="30"/>
      <c r="D90" s="30"/>
      <c r="E90" s="220"/>
      <c r="F90" s="30"/>
      <c r="G90" s="215"/>
      <c r="H90" s="30"/>
      <c r="I90" s="30"/>
      <c r="J90" s="220"/>
    </row>
    <row r="91" spans="2:10" ht="19.5" customHeight="1">
      <c r="B91" s="215" t="s">
        <v>178</v>
      </c>
      <c r="F91" s="30"/>
      <c r="G91" s="215" t="s">
        <v>179</v>
      </c>
      <c r="H91" s="30"/>
      <c r="I91" s="30"/>
      <c r="J91" s="220"/>
    </row>
    <row r="92" spans="2:10" ht="19.5" customHeight="1">
      <c r="B92" s="376" t="s">
        <v>428</v>
      </c>
      <c r="C92" s="377"/>
      <c r="D92" s="377"/>
      <c r="E92" s="378"/>
      <c r="G92" s="376" t="s">
        <v>429</v>
      </c>
      <c r="H92" s="377"/>
      <c r="I92" s="377"/>
      <c r="J92" s="378"/>
    </row>
    <row r="93" spans="2:10" ht="19.5" customHeight="1">
      <c r="B93" s="355" t="s">
        <v>370</v>
      </c>
      <c r="C93" s="71">
        <v>0</v>
      </c>
      <c r="D93" s="71">
        <v>5</v>
      </c>
      <c r="E93" s="355" t="s">
        <v>227</v>
      </c>
      <c r="G93" s="350" t="s">
        <v>0</v>
      </c>
      <c r="H93" s="71">
        <v>3</v>
      </c>
      <c r="I93" s="71">
        <v>2</v>
      </c>
      <c r="J93" s="349" t="s">
        <v>370</v>
      </c>
    </row>
    <row r="94" spans="2:10" ht="19.5" customHeight="1">
      <c r="B94" s="355" t="s">
        <v>0</v>
      </c>
      <c r="C94" s="71">
        <v>2</v>
      </c>
      <c r="D94" s="71">
        <v>3</v>
      </c>
      <c r="E94" s="355" t="s">
        <v>225</v>
      </c>
      <c r="G94" s="350" t="s">
        <v>229</v>
      </c>
      <c r="H94" s="71">
        <v>1</v>
      </c>
      <c r="I94" s="71">
        <v>4</v>
      </c>
      <c r="J94" s="351" t="s">
        <v>442</v>
      </c>
    </row>
    <row r="95" spans="2:10" ht="19.5" customHeight="1">
      <c r="B95" s="353" t="s">
        <v>444</v>
      </c>
      <c r="C95" s="71">
        <v>1</v>
      </c>
      <c r="D95" s="71">
        <v>4</v>
      </c>
      <c r="E95" s="355" t="s">
        <v>442</v>
      </c>
      <c r="F95" s="52" t="s">
        <v>37</v>
      </c>
      <c r="G95" s="350" t="s">
        <v>443</v>
      </c>
      <c r="H95" s="71">
        <v>3</v>
      </c>
      <c r="I95" s="71">
        <v>2</v>
      </c>
      <c r="J95" s="350" t="s">
        <v>227</v>
      </c>
    </row>
    <row r="96" spans="2:10" ht="19.5" customHeight="1">
      <c r="B96" s="355" t="s">
        <v>229</v>
      </c>
      <c r="C96" s="71"/>
      <c r="D96" s="71"/>
      <c r="E96" s="355" t="s">
        <v>16</v>
      </c>
      <c r="F96" s="31" t="s">
        <v>38</v>
      </c>
      <c r="G96" s="350" t="s">
        <v>226</v>
      </c>
      <c r="H96" s="71">
        <v>2</v>
      </c>
      <c r="I96" s="71">
        <v>2</v>
      </c>
      <c r="J96" s="350" t="s">
        <v>3</v>
      </c>
    </row>
    <row r="97" spans="2:10" ht="19.5" customHeight="1">
      <c r="B97" s="355" t="s">
        <v>88</v>
      </c>
      <c r="C97" s="71">
        <v>2</v>
      </c>
      <c r="D97" s="71">
        <v>3</v>
      </c>
      <c r="E97" s="355" t="s">
        <v>3</v>
      </c>
      <c r="F97" s="32"/>
      <c r="G97" s="11" t="s">
        <v>16</v>
      </c>
      <c r="H97" s="71">
        <v>3</v>
      </c>
      <c r="I97" s="71">
        <v>2</v>
      </c>
      <c r="J97" s="350" t="s">
        <v>225</v>
      </c>
    </row>
    <row r="98" spans="2:10" ht="19.5" customHeight="1">
      <c r="B98" s="355" t="s">
        <v>228</v>
      </c>
      <c r="C98" s="71">
        <v>3</v>
      </c>
      <c r="D98" s="71">
        <v>2</v>
      </c>
      <c r="E98" s="355" t="s">
        <v>443</v>
      </c>
      <c r="F98" s="32"/>
      <c r="G98" s="350" t="s">
        <v>228</v>
      </c>
      <c r="H98" s="71">
        <v>3</v>
      </c>
      <c r="I98" s="71">
        <v>2</v>
      </c>
      <c r="J98" s="353" t="s">
        <v>444</v>
      </c>
    </row>
    <row r="99" spans="2:10" ht="19.5" customHeight="1">
      <c r="B99" s="355" t="s">
        <v>226</v>
      </c>
      <c r="C99" s="71">
        <v>3</v>
      </c>
      <c r="D99" s="71">
        <v>2</v>
      </c>
      <c r="E99" s="355" t="s">
        <v>94</v>
      </c>
      <c r="F99" s="32"/>
      <c r="G99" s="353" t="s">
        <v>94</v>
      </c>
      <c r="H99" s="71">
        <v>4</v>
      </c>
      <c r="I99" s="71">
        <v>1</v>
      </c>
      <c r="J99" s="352" t="s">
        <v>88</v>
      </c>
    </row>
    <row r="100" spans="2:10" ht="19.5" customHeight="1">
      <c r="B100" s="355"/>
      <c r="C100" s="71"/>
      <c r="D100" s="71"/>
      <c r="E100" s="355"/>
      <c r="F100" s="212" t="s">
        <v>135</v>
      </c>
      <c r="G100" s="214"/>
      <c r="H100" s="71"/>
      <c r="I100" s="71"/>
      <c r="J100" s="73"/>
    </row>
    <row r="101" spans="2:10" ht="19.5" customHeight="1">
      <c r="B101" s="216" t="s">
        <v>6</v>
      </c>
      <c r="C101" s="371"/>
      <c r="D101" s="372"/>
      <c r="E101" s="373"/>
      <c r="F101" s="212" t="s">
        <v>136</v>
      </c>
      <c r="G101" s="216" t="s">
        <v>6</v>
      </c>
      <c r="H101" s="371"/>
      <c r="I101" s="372"/>
      <c r="J101" s="373"/>
    </row>
    <row r="102" spans="2:10" ht="22.5" customHeight="1">
      <c r="B102" s="374"/>
      <c r="C102" s="375"/>
      <c r="D102" s="375"/>
      <c r="E102" s="375"/>
      <c r="F102" s="32"/>
      <c r="G102" s="215"/>
      <c r="H102" s="30"/>
      <c r="I102" s="30"/>
      <c r="J102" s="220"/>
    </row>
    <row r="103" spans="2:10" ht="19.5" customHeight="1">
      <c r="B103" s="215"/>
      <c r="C103" s="30"/>
      <c r="D103" s="30"/>
      <c r="E103" s="220"/>
      <c r="F103" s="32"/>
      <c r="G103" s="215"/>
      <c r="H103" s="30"/>
      <c r="I103" s="30"/>
      <c r="J103" s="220"/>
    </row>
    <row r="104" spans="2:10" ht="19.5" customHeight="1">
      <c r="B104" s="215" t="s">
        <v>180</v>
      </c>
      <c r="C104" s="30"/>
      <c r="D104" s="30"/>
      <c r="E104" s="220"/>
      <c r="F104" s="30"/>
      <c r="G104" s="215" t="s">
        <v>181</v>
      </c>
      <c r="H104" s="30"/>
      <c r="I104" s="30"/>
      <c r="J104" s="220"/>
    </row>
    <row r="105" spans="2:10" ht="19.5" customHeight="1">
      <c r="B105" s="376" t="s">
        <v>430</v>
      </c>
      <c r="C105" s="377"/>
      <c r="D105" s="377"/>
      <c r="E105" s="378"/>
      <c r="G105" s="376" t="s">
        <v>431</v>
      </c>
      <c r="H105" s="377"/>
      <c r="I105" s="377"/>
      <c r="J105" s="378"/>
    </row>
    <row r="106" spans="2:10" ht="19.5" customHeight="1">
      <c r="B106" s="355" t="s">
        <v>0</v>
      </c>
      <c r="C106" s="71">
        <v>3</v>
      </c>
      <c r="D106" s="71">
        <v>2</v>
      </c>
      <c r="E106" s="355" t="s">
        <v>442</v>
      </c>
      <c r="G106" s="355" t="s">
        <v>227</v>
      </c>
      <c r="H106" s="71">
        <v>3</v>
      </c>
      <c r="I106" s="71">
        <v>2</v>
      </c>
      <c r="J106" s="355" t="s">
        <v>442</v>
      </c>
    </row>
    <row r="107" spans="2:10" ht="19.5" customHeight="1">
      <c r="B107" s="355" t="s">
        <v>229</v>
      </c>
      <c r="C107" s="71">
        <v>4</v>
      </c>
      <c r="D107" s="71">
        <v>1</v>
      </c>
      <c r="E107" s="355" t="s">
        <v>227</v>
      </c>
      <c r="F107" s="31"/>
      <c r="G107" s="355" t="s">
        <v>229</v>
      </c>
      <c r="H107" s="71">
        <v>3</v>
      </c>
      <c r="I107" s="71">
        <v>2</v>
      </c>
      <c r="J107" s="355" t="s">
        <v>443</v>
      </c>
    </row>
    <row r="108" spans="2:10" ht="19.5" customHeight="1">
      <c r="B108" s="355" t="s">
        <v>443</v>
      </c>
      <c r="C108" s="71">
        <v>5</v>
      </c>
      <c r="D108" s="71" t="s">
        <v>507</v>
      </c>
      <c r="E108" s="355" t="s">
        <v>3</v>
      </c>
      <c r="F108" s="31"/>
      <c r="G108" s="355" t="s">
        <v>0</v>
      </c>
      <c r="H108" s="71">
        <v>2</v>
      </c>
      <c r="I108" s="71">
        <v>3</v>
      </c>
      <c r="J108" s="355" t="s">
        <v>226</v>
      </c>
    </row>
    <row r="109" spans="2:10" ht="19.5" customHeight="1">
      <c r="B109" s="350" t="s">
        <v>225</v>
      </c>
      <c r="C109" s="71">
        <v>2</v>
      </c>
      <c r="D109" s="71">
        <v>3</v>
      </c>
      <c r="E109" s="350" t="s">
        <v>226</v>
      </c>
      <c r="F109" s="32"/>
      <c r="G109" s="355" t="s">
        <v>3</v>
      </c>
      <c r="H109" s="71">
        <v>2</v>
      </c>
      <c r="I109" s="71">
        <v>3</v>
      </c>
      <c r="J109" s="355" t="s">
        <v>370</v>
      </c>
    </row>
    <row r="110" spans="2:10" ht="19.5" customHeight="1">
      <c r="B110" s="353" t="s">
        <v>444</v>
      </c>
      <c r="C110" s="71">
        <v>2</v>
      </c>
      <c r="D110" s="71">
        <v>3</v>
      </c>
      <c r="E110" s="355" t="s">
        <v>16</v>
      </c>
      <c r="G110" s="355" t="s">
        <v>225</v>
      </c>
      <c r="H110" s="71">
        <v>2</v>
      </c>
      <c r="I110" s="71">
        <v>3</v>
      </c>
      <c r="J110" s="353" t="s">
        <v>444</v>
      </c>
    </row>
    <row r="111" spans="2:10" ht="19.5" customHeight="1">
      <c r="B111" s="355" t="s">
        <v>88</v>
      </c>
      <c r="C111" s="71">
        <v>4</v>
      </c>
      <c r="D111" s="71">
        <v>0</v>
      </c>
      <c r="E111" s="350" t="s">
        <v>228</v>
      </c>
      <c r="G111" s="353" t="s">
        <v>16</v>
      </c>
      <c r="H111" s="71">
        <v>4</v>
      </c>
      <c r="I111" s="71">
        <v>1</v>
      </c>
      <c r="J111" s="355" t="s">
        <v>88</v>
      </c>
    </row>
    <row r="112" spans="2:10" ht="19.5" customHeight="1">
      <c r="B112" s="349" t="s">
        <v>370</v>
      </c>
      <c r="C112" s="71">
        <v>3</v>
      </c>
      <c r="D112" s="71">
        <v>2</v>
      </c>
      <c r="E112" s="353" t="s">
        <v>94</v>
      </c>
      <c r="F112" s="32"/>
      <c r="G112" s="355" t="s">
        <v>94</v>
      </c>
      <c r="H112" s="71">
        <v>2</v>
      </c>
      <c r="I112" s="71">
        <v>3</v>
      </c>
      <c r="J112" s="355" t="s">
        <v>228</v>
      </c>
    </row>
    <row r="113" spans="2:10" ht="19.5" customHeight="1">
      <c r="B113" s="72"/>
      <c r="C113" s="71"/>
      <c r="D113" s="71"/>
      <c r="E113" s="73"/>
      <c r="F113" s="32"/>
      <c r="G113" s="72"/>
      <c r="H113" s="71"/>
      <c r="I113" s="71"/>
      <c r="J113" s="73"/>
    </row>
    <row r="114" spans="2:10" ht="19.5" customHeight="1">
      <c r="B114" s="216" t="s">
        <v>6</v>
      </c>
      <c r="C114" s="371" t="s">
        <v>508</v>
      </c>
      <c r="D114" s="372"/>
      <c r="E114" s="373"/>
      <c r="F114" s="30"/>
      <c r="G114" s="216" t="s">
        <v>6</v>
      </c>
      <c r="H114" s="371"/>
      <c r="I114" s="372"/>
      <c r="J114" s="373"/>
    </row>
    <row r="115" spans="2:10" ht="19.5" customHeight="1">
      <c r="B115" s="215"/>
      <c r="C115" s="30"/>
      <c r="D115" s="30"/>
      <c r="E115" s="220"/>
      <c r="F115" s="30"/>
      <c r="G115" s="215"/>
      <c r="H115" s="30"/>
      <c r="I115" s="30"/>
      <c r="J115" s="220"/>
    </row>
    <row r="116" spans="2:10" ht="19.5" customHeight="1">
      <c r="B116" s="215"/>
      <c r="C116" s="30"/>
      <c r="D116" s="30"/>
      <c r="E116" s="220"/>
      <c r="F116" s="30"/>
      <c r="G116" s="215"/>
      <c r="H116" s="30"/>
      <c r="I116" s="30"/>
      <c r="J116" s="220"/>
    </row>
    <row r="117" spans="2:10" ht="19.5" customHeight="1">
      <c r="B117" s="215" t="s">
        <v>182</v>
      </c>
      <c r="C117" s="30"/>
      <c r="D117" s="30"/>
      <c r="E117" s="220"/>
      <c r="F117" s="30"/>
      <c r="G117" s="215" t="s">
        <v>183</v>
      </c>
      <c r="H117" s="30"/>
      <c r="I117" s="30"/>
      <c r="J117" s="220"/>
    </row>
    <row r="118" spans="2:10" ht="19.5" customHeight="1">
      <c r="B118" s="376" t="s">
        <v>432</v>
      </c>
      <c r="C118" s="377"/>
      <c r="D118" s="377"/>
      <c r="E118" s="378"/>
      <c r="F118" s="52"/>
      <c r="G118" s="376" t="s">
        <v>433</v>
      </c>
      <c r="H118" s="377"/>
      <c r="I118" s="377"/>
      <c r="J118" s="378"/>
    </row>
    <row r="119" spans="2:15" ht="19.5" customHeight="1">
      <c r="B119" s="355" t="s">
        <v>0</v>
      </c>
      <c r="C119" s="71">
        <v>1</v>
      </c>
      <c r="D119" s="71">
        <v>4</v>
      </c>
      <c r="E119" s="355" t="s">
        <v>443</v>
      </c>
      <c r="G119" s="355" t="s">
        <v>361</v>
      </c>
      <c r="H119" s="71">
        <v>2</v>
      </c>
      <c r="I119" s="71">
        <v>3</v>
      </c>
      <c r="J119" s="355" t="s">
        <v>88</v>
      </c>
      <c r="L119" s="31"/>
      <c r="M119" s="31"/>
      <c r="O119" s="31"/>
    </row>
    <row r="120" spans="2:15" ht="19.5" customHeight="1">
      <c r="B120" s="355" t="s">
        <v>370</v>
      </c>
      <c r="C120" s="71">
        <v>1</v>
      </c>
      <c r="D120" s="71">
        <v>4</v>
      </c>
      <c r="E120" s="355" t="s">
        <v>442</v>
      </c>
      <c r="G120" s="355" t="s">
        <v>3</v>
      </c>
      <c r="H120" s="71">
        <v>2</v>
      </c>
      <c r="I120" s="71">
        <v>3</v>
      </c>
      <c r="J120" s="355" t="s">
        <v>0</v>
      </c>
      <c r="L120" s="31"/>
      <c r="M120" s="31"/>
      <c r="O120" s="31"/>
    </row>
    <row r="121" spans="2:15" ht="19.5" customHeight="1">
      <c r="B121" s="355" t="s">
        <v>3</v>
      </c>
      <c r="C121" s="71">
        <v>1</v>
      </c>
      <c r="D121" s="71">
        <v>4</v>
      </c>
      <c r="E121" s="355" t="s">
        <v>229</v>
      </c>
      <c r="G121" s="355" t="s">
        <v>226</v>
      </c>
      <c r="H121" s="71">
        <v>1</v>
      </c>
      <c r="I121" s="71">
        <v>4</v>
      </c>
      <c r="J121" s="355" t="s">
        <v>443</v>
      </c>
      <c r="L121" s="31"/>
      <c r="M121" s="31"/>
      <c r="O121" s="31"/>
    </row>
    <row r="122" spans="2:15" ht="19.5" customHeight="1">
      <c r="B122" s="355" t="s">
        <v>227</v>
      </c>
      <c r="C122" s="71">
        <v>3</v>
      </c>
      <c r="D122" s="71">
        <v>2</v>
      </c>
      <c r="E122" s="355" t="s">
        <v>226</v>
      </c>
      <c r="G122" s="355" t="s">
        <v>442</v>
      </c>
      <c r="H122" s="71">
        <v>4</v>
      </c>
      <c r="I122" s="71">
        <v>1</v>
      </c>
      <c r="J122" s="355" t="s">
        <v>225</v>
      </c>
      <c r="L122" s="31"/>
      <c r="M122" s="31"/>
      <c r="O122" s="31"/>
    </row>
    <row r="123" spans="2:15" ht="19.5" customHeight="1">
      <c r="B123" s="355" t="s">
        <v>225</v>
      </c>
      <c r="C123" s="71">
        <v>4</v>
      </c>
      <c r="D123" s="71">
        <v>1</v>
      </c>
      <c r="E123" s="355" t="s">
        <v>94</v>
      </c>
      <c r="G123" s="355" t="s">
        <v>94</v>
      </c>
      <c r="H123" s="71">
        <v>3</v>
      </c>
      <c r="I123" s="71">
        <v>2</v>
      </c>
      <c r="J123" s="353" t="s">
        <v>16</v>
      </c>
      <c r="L123" s="31"/>
      <c r="M123" s="31"/>
      <c r="O123" s="31"/>
    </row>
    <row r="124" spans="2:15" ht="19.5" customHeight="1">
      <c r="B124" s="355" t="s">
        <v>88</v>
      </c>
      <c r="C124" s="71">
        <v>3</v>
      </c>
      <c r="D124" s="71">
        <v>2</v>
      </c>
      <c r="E124" s="353" t="s">
        <v>444</v>
      </c>
      <c r="G124" s="355" t="s">
        <v>229</v>
      </c>
      <c r="H124" s="71">
        <v>2</v>
      </c>
      <c r="I124" s="71">
        <v>3</v>
      </c>
      <c r="J124" s="353" t="s">
        <v>444</v>
      </c>
      <c r="L124" s="31"/>
      <c r="M124" s="31"/>
      <c r="O124" s="31"/>
    </row>
    <row r="125" spans="2:15" ht="19.5" customHeight="1">
      <c r="B125" s="355" t="s">
        <v>228</v>
      </c>
      <c r="C125" s="71">
        <v>2</v>
      </c>
      <c r="D125" s="71">
        <v>3</v>
      </c>
      <c r="E125" s="353" t="s">
        <v>16</v>
      </c>
      <c r="G125" s="355" t="s">
        <v>227</v>
      </c>
      <c r="H125" s="71">
        <v>3</v>
      </c>
      <c r="I125" s="71">
        <v>2</v>
      </c>
      <c r="J125" s="355" t="s">
        <v>228</v>
      </c>
      <c r="L125" s="31"/>
      <c r="M125" s="31"/>
      <c r="O125" s="31"/>
    </row>
    <row r="126" spans="2:15" ht="19.5" customHeight="1">
      <c r="B126" s="72"/>
      <c r="C126" s="71"/>
      <c r="D126" s="71"/>
      <c r="E126" s="73"/>
      <c r="G126" s="72"/>
      <c r="H126" s="71"/>
      <c r="I126" s="71"/>
      <c r="J126" s="73"/>
      <c r="L126" s="31"/>
      <c r="M126" s="31"/>
      <c r="O126" s="31"/>
    </row>
    <row r="127" spans="2:10" ht="19.5" customHeight="1">
      <c r="B127" s="216" t="s">
        <v>6</v>
      </c>
      <c r="C127" s="371"/>
      <c r="D127" s="372"/>
      <c r="E127" s="373"/>
      <c r="F127" s="30"/>
      <c r="G127" s="216" t="s">
        <v>6</v>
      </c>
      <c r="H127" s="371"/>
      <c r="I127" s="372"/>
      <c r="J127" s="373"/>
    </row>
    <row r="128" spans="2:10" ht="19.5" customHeight="1">
      <c r="B128" s="215"/>
      <c r="C128" s="30"/>
      <c r="D128" s="30"/>
      <c r="E128" s="220"/>
      <c r="F128" s="30"/>
      <c r="G128" s="215"/>
      <c r="H128" s="30"/>
      <c r="I128" s="30"/>
      <c r="J128" s="220"/>
    </row>
    <row r="129" spans="2:10" ht="19.5" customHeight="1">
      <c r="B129" s="215"/>
      <c r="C129" s="30"/>
      <c r="D129" s="30"/>
      <c r="E129" s="220"/>
      <c r="F129" s="30"/>
      <c r="G129" s="215"/>
      <c r="H129" s="30"/>
      <c r="I129" s="30"/>
      <c r="J129" s="220"/>
    </row>
    <row r="130" spans="2:10" ht="19.5" customHeight="1">
      <c r="B130" s="215" t="s">
        <v>184</v>
      </c>
      <c r="C130" s="30"/>
      <c r="D130" s="30"/>
      <c r="E130" s="220"/>
      <c r="F130" s="30"/>
      <c r="G130" s="215" t="s">
        <v>185</v>
      </c>
      <c r="H130" s="30"/>
      <c r="I130" s="30"/>
      <c r="J130" s="220"/>
    </row>
    <row r="131" spans="2:10" ht="19.5" customHeight="1">
      <c r="B131" s="376" t="s">
        <v>434</v>
      </c>
      <c r="C131" s="377"/>
      <c r="D131" s="377"/>
      <c r="E131" s="378"/>
      <c r="F131" s="31"/>
      <c r="G131" s="376" t="s">
        <v>435</v>
      </c>
      <c r="H131" s="377"/>
      <c r="I131" s="377"/>
      <c r="J131" s="378"/>
    </row>
    <row r="132" spans="2:14" ht="19.5" customHeight="1">
      <c r="B132" s="355" t="s">
        <v>88</v>
      </c>
      <c r="C132" s="356">
        <v>3</v>
      </c>
      <c r="D132" s="356">
        <v>2</v>
      </c>
      <c r="E132" s="355" t="s">
        <v>442</v>
      </c>
      <c r="F132" s="32"/>
      <c r="G132" s="355" t="s">
        <v>228</v>
      </c>
      <c r="H132" s="356">
        <v>3</v>
      </c>
      <c r="I132" s="356">
        <v>2</v>
      </c>
      <c r="J132" s="355" t="s">
        <v>370</v>
      </c>
      <c r="M132" s="31"/>
      <c r="N132" s="31"/>
    </row>
    <row r="133" spans="2:14" ht="19.5" customHeight="1">
      <c r="B133" s="355" t="s">
        <v>0</v>
      </c>
      <c r="C133" s="356">
        <v>3</v>
      </c>
      <c r="D133" s="356">
        <v>2</v>
      </c>
      <c r="E133" s="355" t="s">
        <v>94</v>
      </c>
      <c r="F133" s="32"/>
      <c r="G133" s="355" t="s">
        <v>229</v>
      </c>
      <c r="H133" s="356">
        <v>4</v>
      </c>
      <c r="I133" s="356">
        <v>1</v>
      </c>
      <c r="J133" s="355" t="s">
        <v>0</v>
      </c>
      <c r="M133" s="31"/>
      <c r="N133" s="31"/>
    </row>
    <row r="134" spans="2:14" ht="19.5" customHeight="1">
      <c r="B134" s="355" t="s">
        <v>370</v>
      </c>
      <c r="C134" s="356">
        <v>4</v>
      </c>
      <c r="D134" s="356">
        <v>1</v>
      </c>
      <c r="E134" s="355" t="s">
        <v>229</v>
      </c>
      <c r="F134" s="32"/>
      <c r="G134" s="355" t="s">
        <v>442</v>
      </c>
      <c r="H134" s="356">
        <v>1</v>
      </c>
      <c r="I134" s="356">
        <v>4</v>
      </c>
      <c r="J134" s="355" t="s">
        <v>226</v>
      </c>
      <c r="M134" s="31"/>
      <c r="N134" s="31"/>
    </row>
    <row r="135" spans="2:14" ht="19.5" customHeight="1">
      <c r="B135" s="355" t="s">
        <v>227</v>
      </c>
      <c r="C135" s="356">
        <v>2</v>
      </c>
      <c r="D135" s="356">
        <v>3</v>
      </c>
      <c r="E135" s="355" t="s">
        <v>225</v>
      </c>
      <c r="F135" s="32"/>
      <c r="G135" s="355" t="s">
        <v>225</v>
      </c>
      <c r="H135" s="356">
        <v>1</v>
      </c>
      <c r="I135" s="356">
        <v>4</v>
      </c>
      <c r="J135" s="355" t="s">
        <v>88</v>
      </c>
      <c r="M135" s="31"/>
      <c r="N135" s="31"/>
    </row>
    <row r="136" spans="2:14" ht="19.5" customHeight="1">
      <c r="B136" s="355" t="s">
        <v>226</v>
      </c>
      <c r="C136" s="356">
        <v>3</v>
      </c>
      <c r="D136" s="356">
        <v>2</v>
      </c>
      <c r="E136" s="355" t="s">
        <v>228</v>
      </c>
      <c r="F136" s="32"/>
      <c r="G136" s="355" t="s">
        <v>94</v>
      </c>
      <c r="H136" s="356">
        <v>1</v>
      </c>
      <c r="I136" s="356">
        <v>4</v>
      </c>
      <c r="J136" s="355" t="s">
        <v>443</v>
      </c>
      <c r="M136" s="31"/>
      <c r="N136" s="31"/>
    </row>
    <row r="137" spans="2:14" ht="19.5" customHeight="1">
      <c r="B137" s="353" t="s">
        <v>16</v>
      </c>
      <c r="C137" s="356">
        <v>3</v>
      </c>
      <c r="D137" s="356">
        <v>2</v>
      </c>
      <c r="E137" s="355" t="s">
        <v>443</v>
      </c>
      <c r="F137" s="32"/>
      <c r="G137" s="355" t="s">
        <v>3</v>
      </c>
      <c r="H137" s="356">
        <v>2</v>
      </c>
      <c r="I137" s="356">
        <v>3</v>
      </c>
      <c r="J137" s="353" t="s">
        <v>16</v>
      </c>
      <c r="M137" s="31"/>
      <c r="N137" s="31"/>
    </row>
    <row r="138" spans="2:14" ht="19.5" customHeight="1">
      <c r="B138" s="353" t="s">
        <v>444</v>
      </c>
      <c r="C138" s="356">
        <v>4</v>
      </c>
      <c r="D138" s="356">
        <v>1</v>
      </c>
      <c r="E138" s="355" t="s">
        <v>3</v>
      </c>
      <c r="F138" s="32"/>
      <c r="G138" s="353" t="s">
        <v>444</v>
      </c>
      <c r="H138" s="356">
        <v>3</v>
      </c>
      <c r="I138" s="356">
        <v>2</v>
      </c>
      <c r="J138" s="355" t="s">
        <v>227</v>
      </c>
      <c r="M138" s="31"/>
      <c r="N138" s="31"/>
    </row>
    <row r="139" spans="2:14" ht="19.5" customHeight="1">
      <c r="B139" s="72"/>
      <c r="C139" s="71"/>
      <c r="D139" s="71"/>
      <c r="E139" s="73"/>
      <c r="F139" s="32"/>
      <c r="G139" s="73"/>
      <c r="H139" s="71"/>
      <c r="I139" s="71"/>
      <c r="J139" s="73"/>
      <c r="M139" s="31"/>
      <c r="N139" s="31"/>
    </row>
    <row r="140" spans="2:10" ht="19.5" customHeight="1">
      <c r="B140" s="216" t="s">
        <v>6</v>
      </c>
      <c r="C140" s="371"/>
      <c r="D140" s="372"/>
      <c r="E140" s="373"/>
      <c r="F140" s="30"/>
      <c r="G140" s="216" t="s">
        <v>6</v>
      </c>
      <c r="H140" s="371" t="s">
        <v>512</v>
      </c>
      <c r="I140" s="372"/>
      <c r="J140" s="373"/>
    </row>
    <row r="141" spans="2:10" ht="19.5" customHeight="1">
      <c r="B141" s="215"/>
      <c r="C141" s="30"/>
      <c r="D141" s="30"/>
      <c r="E141" s="220"/>
      <c r="F141" s="30"/>
      <c r="G141" s="215"/>
      <c r="H141" s="30"/>
      <c r="I141" s="30"/>
      <c r="J141" s="220"/>
    </row>
    <row r="142" spans="2:10" ht="19.5" customHeight="1">
      <c r="B142" s="215"/>
      <c r="C142" s="30"/>
      <c r="D142" s="30"/>
      <c r="E142" s="220"/>
      <c r="F142" s="30"/>
      <c r="G142" s="215"/>
      <c r="H142" s="30"/>
      <c r="I142" s="30"/>
      <c r="J142" s="220"/>
    </row>
    <row r="143" spans="2:10" ht="19.5" customHeight="1">
      <c r="B143" s="215" t="s">
        <v>186</v>
      </c>
      <c r="C143" s="30"/>
      <c r="D143" s="30"/>
      <c r="E143" s="220"/>
      <c r="F143" s="30"/>
      <c r="G143" s="215" t="s">
        <v>187</v>
      </c>
      <c r="H143" s="30"/>
      <c r="I143" s="30"/>
      <c r="J143" s="220"/>
    </row>
    <row r="144" spans="2:10" ht="19.5" customHeight="1">
      <c r="B144" s="376" t="s">
        <v>436</v>
      </c>
      <c r="C144" s="377"/>
      <c r="D144" s="377"/>
      <c r="E144" s="378"/>
      <c r="F144" s="52"/>
      <c r="G144" s="376" t="s">
        <v>437</v>
      </c>
      <c r="H144" s="377"/>
      <c r="I144" s="377"/>
      <c r="J144" s="378"/>
    </row>
    <row r="145" spans="2:14" ht="19.5" customHeight="1">
      <c r="B145" s="355" t="s">
        <v>443</v>
      </c>
      <c r="C145" s="71">
        <v>3</v>
      </c>
      <c r="D145" s="71">
        <v>2</v>
      </c>
      <c r="E145" s="355" t="s">
        <v>442</v>
      </c>
      <c r="F145" s="31"/>
      <c r="G145" s="355" t="s">
        <v>227</v>
      </c>
      <c r="H145" s="71">
        <v>2</v>
      </c>
      <c r="I145" s="71">
        <v>3</v>
      </c>
      <c r="J145" s="355" t="s">
        <v>0</v>
      </c>
      <c r="M145" s="31"/>
      <c r="N145" s="31"/>
    </row>
    <row r="146" spans="2:14" ht="19.5" customHeight="1">
      <c r="B146" s="355" t="s">
        <v>0</v>
      </c>
      <c r="C146" s="71">
        <v>3</v>
      </c>
      <c r="D146" s="71">
        <v>2</v>
      </c>
      <c r="E146" s="355" t="s">
        <v>88</v>
      </c>
      <c r="F146" s="31"/>
      <c r="G146" s="355" t="s">
        <v>370</v>
      </c>
      <c r="H146" s="71">
        <v>2</v>
      </c>
      <c r="I146" s="71">
        <v>3</v>
      </c>
      <c r="J146" s="353" t="s">
        <v>444</v>
      </c>
      <c r="M146" s="31"/>
      <c r="N146" s="31"/>
    </row>
    <row r="147" spans="2:14" ht="19.5" customHeight="1">
      <c r="B147" s="355" t="s">
        <v>228</v>
      </c>
      <c r="C147" s="71">
        <v>3</v>
      </c>
      <c r="D147" s="71">
        <v>2</v>
      </c>
      <c r="E147" s="355" t="s">
        <v>229</v>
      </c>
      <c r="F147" s="31"/>
      <c r="G147" s="355" t="s">
        <v>443</v>
      </c>
      <c r="H147" s="71">
        <v>4</v>
      </c>
      <c r="I147" s="71">
        <v>1</v>
      </c>
      <c r="J147" s="355" t="s">
        <v>225</v>
      </c>
      <c r="M147" s="31"/>
      <c r="N147" s="31"/>
    </row>
    <row r="148" spans="2:14" ht="19.5" customHeight="1">
      <c r="B148" s="355" t="s">
        <v>94</v>
      </c>
      <c r="C148" s="71">
        <v>3</v>
      </c>
      <c r="D148" s="71">
        <v>2</v>
      </c>
      <c r="E148" s="355" t="s">
        <v>227</v>
      </c>
      <c r="F148" s="32"/>
      <c r="G148" s="355" t="s">
        <v>226</v>
      </c>
      <c r="H148" s="71">
        <v>1</v>
      </c>
      <c r="I148" s="71">
        <v>4</v>
      </c>
      <c r="J148" s="355" t="s">
        <v>16</v>
      </c>
      <c r="M148" s="31"/>
      <c r="N148" s="31"/>
    </row>
    <row r="149" spans="2:14" ht="19.5" customHeight="1">
      <c r="B149" s="355" t="s">
        <v>225</v>
      </c>
      <c r="C149" s="71">
        <v>2</v>
      </c>
      <c r="D149" s="71">
        <v>3</v>
      </c>
      <c r="E149" s="355" t="s">
        <v>3</v>
      </c>
      <c r="F149" s="32"/>
      <c r="G149" s="355" t="s">
        <v>3</v>
      </c>
      <c r="H149" s="71">
        <v>2</v>
      </c>
      <c r="I149" s="71">
        <v>3</v>
      </c>
      <c r="J149" s="355" t="s">
        <v>94</v>
      </c>
      <c r="M149" s="31"/>
      <c r="N149" s="31"/>
    </row>
    <row r="150" spans="2:14" ht="19.5" customHeight="1">
      <c r="B150" s="353" t="s">
        <v>444</v>
      </c>
      <c r="C150" s="71">
        <v>2</v>
      </c>
      <c r="D150" s="71">
        <v>3</v>
      </c>
      <c r="E150" s="355" t="s">
        <v>226</v>
      </c>
      <c r="F150" s="32"/>
      <c r="G150" s="355" t="s">
        <v>88</v>
      </c>
      <c r="H150" s="71">
        <v>3</v>
      </c>
      <c r="I150" s="71">
        <v>2</v>
      </c>
      <c r="J150" s="355" t="s">
        <v>229</v>
      </c>
      <c r="M150" s="31"/>
      <c r="N150" s="31"/>
    </row>
    <row r="151" spans="2:14" ht="19.5" customHeight="1">
      <c r="B151" s="355" t="s">
        <v>370</v>
      </c>
      <c r="C151" s="71">
        <v>4</v>
      </c>
      <c r="D151" s="71">
        <v>1</v>
      </c>
      <c r="E151" s="353" t="s">
        <v>16</v>
      </c>
      <c r="F151" s="32"/>
      <c r="G151" s="355" t="s">
        <v>442</v>
      </c>
      <c r="H151" s="71">
        <v>3</v>
      </c>
      <c r="I151" s="71">
        <v>2</v>
      </c>
      <c r="J151" s="355" t="s">
        <v>228</v>
      </c>
      <c r="M151" s="31"/>
      <c r="N151" s="31"/>
    </row>
    <row r="152" spans="2:14" ht="19.5" customHeight="1">
      <c r="B152" s="72"/>
      <c r="C152" s="71"/>
      <c r="D152" s="71"/>
      <c r="E152" s="73"/>
      <c r="F152" s="32"/>
      <c r="G152" s="72"/>
      <c r="H152" s="71"/>
      <c r="I152" s="71"/>
      <c r="J152" s="73"/>
      <c r="M152" s="31"/>
      <c r="N152" s="31"/>
    </row>
    <row r="153" spans="2:10" ht="19.5" customHeight="1">
      <c r="B153" s="216" t="s">
        <v>6</v>
      </c>
      <c r="C153" s="371"/>
      <c r="D153" s="372"/>
      <c r="E153" s="373"/>
      <c r="F153" s="30"/>
      <c r="G153" s="216" t="s">
        <v>6</v>
      </c>
      <c r="H153" s="379" t="s">
        <v>408</v>
      </c>
      <c r="I153" s="372"/>
      <c r="J153" s="373"/>
    </row>
    <row r="154" spans="2:10" ht="19.5" customHeight="1">
      <c r="B154" s="215"/>
      <c r="C154" s="30"/>
      <c r="D154" s="30"/>
      <c r="E154" s="220"/>
      <c r="F154" s="30"/>
      <c r="G154" s="215"/>
      <c r="H154" s="30"/>
      <c r="I154" s="30"/>
      <c r="J154" s="220"/>
    </row>
    <row r="155" spans="2:10" ht="19.5" customHeight="1">
      <c r="B155" s="215"/>
      <c r="C155" s="30"/>
      <c r="D155" s="30"/>
      <c r="E155" s="220"/>
      <c r="F155" s="30"/>
      <c r="G155" s="215"/>
      <c r="H155" s="30"/>
      <c r="I155" s="30"/>
      <c r="J155" s="220"/>
    </row>
    <row r="156" spans="2:10" ht="19.5" customHeight="1">
      <c r="B156" s="215" t="s">
        <v>188</v>
      </c>
      <c r="C156" s="30"/>
      <c r="D156" s="30"/>
      <c r="E156" s="220"/>
      <c r="F156" s="30"/>
      <c r="G156" s="215" t="s">
        <v>189</v>
      </c>
      <c r="H156" s="30"/>
      <c r="I156" s="30"/>
      <c r="J156" s="220"/>
    </row>
    <row r="157" spans="2:16" ht="19.5" customHeight="1">
      <c r="B157" s="376" t="s">
        <v>438</v>
      </c>
      <c r="C157" s="377"/>
      <c r="D157" s="377"/>
      <c r="E157" s="378"/>
      <c r="F157" s="31"/>
      <c r="G157" s="376" t="s">
        <v>439</v>
      </c>
      <c r="H157" s="377"/>
      <c r="I157" s="377"/>
      <c r="J157" s="378"/>
      <c r="M157" s="31"/>
      <c r="O157" s="31"/>
      <c r="P157" s="31"/>
    </row>
    <row r="158" spans="2:16" ht="19.5" customHeight="1">
      <c r="B158" s="355" t="s">
        <v>228</v>
      </c>
      <c r="C158" s="71">
        <v>2</v>
      </c>
      <c r="D158" s="71">
        <v>3</v>
      </c>
      <c r="E158" s="355" t="s">
        <v>0</v>
      </c>
      <c r="F158" s="32"/>
      <c r="G158" s="355" t="s">
        <v>442</v>
      </c>
      <c r="H158" s="71">
        <v>4</v>
      </c>
      <c r="I158" s="71">
        <v>1</v>
      </c>
      <c r="J158" s="355" t="s">
        <v>16</v>
      </c>
      <c r="M158" s="31"/>
      <c r="O158" s="31"/>
      <c r="P158" s="31"/>
    </row>
    <row r="159" spans="2:16" ht="19.5" customHeight="1">
      <c r="B159" s="355" t="s">
        <v>442</v>
      </c>
      <c r="C159" s="71">
        <v>2</v>
      </c>
      <c r="D159" s="71">
        <v>3</v>
      </c>
      <c r="E159" s="355" t="s">
        <v>3</v>
      </c>
      <c r="F159" s="32"/>
      <c r="G159" s="355" t="s">
        <v>226</v>
      </c>
      <c r="H159" s="71">
        <v>3</v>
      </c>
      <c r="I159" s="71">
        <v>2</v>
      </c>
      <c r="J159" s="355" t="s">
        <v>88</v>
      </c>
      <c r="M159" s="31"/>
      <c r="O159" s="31"/>
      <c r="P159" s="31"/>
    </row>
    <row r="160" spans="2:16" ht="19.5" customHeight="1">
      <c r="B160" s="355" t="s">
        <v>226</v>
      </c>
      <c r="C160" s="71">
        <v>0</v>
      </c>
      <c r="D160" s="71">
        <v>5</v>
      </c>
      <c r="E160" s="355" t="s">
        <v>370</v>
      </c>
      <c r="F160" s="32"/>
      <c r="G160" s="353" t="s">
        <v>444</v>
      </c>
      <c r="H160" s="71">
        <v>4</v>
      </c>
      <c r="I160" s="71">
        <v>1</v>
      </c>
      <c r="J160" s="355" t="s">
        <v>0</v>
      </c>
      <c r="M160" s="31"/>
      <c r="O160" s="31"/>
      <c r="P160" s="31"/>
    </row>
    <row r="161" spans="2:16" ht="19.5" customHeight="1">
      <c r="B161" s="355" t="s">
        <v>229</v>
      </c>
      <c r="C161" s="71">
        <v>3</v>
      </c>
      <c r="D161" s="71">
        <v>2</v>
      </c>
      <c r="E161" s="355" t="s">
        <v>225</v>
      </c>
      <c r="F161" s="32"/>
      <c r="G161" s="355" t="s">
        <v>228</v>
      </c>
      <c r="H161" s="71">
        <v>4</v>
      </c>
      <c r="I161" s="71">
        <v>1</v>
      </c>
      <c r="J161" s="355" t="s">
        <v>225</v>
      </c>
      <c r="M161" s="31"/>
      <c r="O161" s="31"/>
      <c r="P161" s="31"/>
    </row>
    <row r="162" spans="2:16" ht="19.5" customHeight="1">
      <c r="B162" s="355" t="s">
        <v>88</v>
      </c>
      <c r="C162" s="71">
        <v>1</v>
      </c>
      <c r="D162" s="71">
        <v>4</v>
      </c>
      <c r="E162" s="355" t="s">
        <v>443</v>
      </c>
      <c r="F162" s="32"/>
      <c r="G162" s="355" t="s">
        <v>94</v>
      </c>
      <c r="H162" s="71">
        <v>3</v>
      </c>
      <c r="I162" s="71">
        <v>2</v>
      </c>
      <c r="J162" s="355" t="s">
        <v>229</v>
      </c>
      <c r="M162" s="31"/>
      <c r="O162" s="31"/>
      <c r="P162" s="31"/>
    </row>
    <row r="163" spans="2:16" ht="19.5" customHeight="1">
      <c r="B163" s="353" t="s">
        <v>444</v>
      </c>
      <c r="C163" s="71">
        <v>4</v>
      </c>
      <c r="D163" s="71">
        <v>1</v>
      </c>
      <c r="E163" s="355" t="s">
        <v>94</v>
      </c>
      <c r="F163" s="32"/>
      <c r="G163" s="355" t="s">
        <v>227</v>
      </c>
      <c r="H163" s="71">
        <v>1</v>
      </c>
      <c r="I163" s="71">
        <v>4</v>
      </c>
      <c r="J163" s="355" t="s">
        <v>3</v>
      </c>
      <c r="M163" s="31"/>
      <c r="O163" s="31"/>
      <c r="P163" s="31"/>
    </row>
    <row r="164" spans="2:16" ht="19.5" customHeight="1">
      <c r="B164" s="355" t="s">
        <v>16</v>
      </c>
      <c r="C164" s="71">
        <v>1</v>
      </c>
      <c r="D164" s="71">
        <v>4</v>
      </c>
      <c r="E164" s="355" t="s">
        <v>227</v>
      </c>
      <c r="F164" s="32"/>
      <c r="G164" s="355" t="s">
        <v>370</v>
      </c>
      <c r="H164" s="71">
        <v>2</v>
      </c>
      <c r="I164" s="71">
        <v>3</v>
      </c>
      <c r="J164" s="355" t="s">
        <v>443</v>
      </c>
      <c r="M164" s="31"/>
      <c r="O164" s="31"/>
      <c r="P164" s="31"/>
    </row>
    <row r="165" spans="2:10" ht="19.5" customHeight="1">
      <c r="B165" s="72"/>
      <c r="C165" s="71"/>
      <c r="D165" s="71"/>
      <c r="E165" s="73"/>
      <c r="F165" s="32"/>
      <c r="G165" s="72"/>
      <c r="H165" s="71"/>
      <c r="I165" s="71"/>
      <c r="J165" s="73"/>
    </row>
    <row r="166" spans="2:10" ht="19.5" customHeight="1">
      <c r="B166" s="216" t="s">
        <v>6</v>
      </c>
      <c r="C166" s="371" t="s">
        <v>409</v>
      </c>
      <c r="D166" s="372"/>
      <c r="E166" s="373"/>
      <c r="F166" s="30"/>
      <c r="G166" s="216" t="s">
        <v>6</v>
      </c>
      <c r="H166" s="380"/>
      <c r="I166" s="381"/>
      <c r="J166" s="382"/>
    </row>
    <row r="167" spans="2:10" ht="19.5" customHeight="1">
      <c r="B167" s="215"/>
      <c r="C167" s="30"/>
      <c r="D167" s="30"/>
      <c r="E167" s="220"/>
      <c r="F167" s="30"/>
      <c r="G167" s="215"/>
      <c r="H167" s="30"/>
      <c r="I167" s="30"/>
      <c r="J167" s="220"/>
    </row>
    <row r="168" spans="2:10" ht="19.5" customHeight="1">
      <c r="B168" s="215"/>
      <c r="C168" s="30"/>
      <c r="D168" s="30"/>
      <c r="E168" s="220"/>
      <c r="F168" s="30"/>
      <c r="G168" s="215"/>
      <c r="H168" s="30"/>
      <c r="I168" s="30"/>
      <c r="J168" s="220"/>
    </row>
    <row r="169" spans="2:10" ht="19.5" customHeight="1">
      <c r="B169" s="215" t="s">
        <v>190</v>
      </c>
      <c r="C169" s="30"/>
      <c r="D169" s="30"/>
      <c r="E169" s="220"/>
      <c r="F169" s="30"/>
      <c r="G169" s="215" t="s">
        <v>191</v>
      </c>
      <c r="H169" s="30"/>
      <c r="I169" s="30"/>
      <c r="J169" s="220"/>
    </row>
    <row r="170" spans="2:15" ht="19.5" customHeight="1">
      <c r="B170" s="376" t="s">
        <v>440</v>
      </c>
      <c r="C170" s="377"/>
      <c r="D170" s="377"/>
      <c r="E170" s="378"/>
      <c r="F170" s="52"/>
      <c r="G170" s="376" t="s">
        <v>441</v>
      </c>
      <c r="H170" s="377"/>
      <c r="I170" s="377"/>
      <c r="J170" s="378"/>
      <c r="N170" s="31"/>
      <c r="O170" s="31"/>
    </row>
    <row r="171" spans="2:15" ht="19.5" customHeight="1">
      <c r="B171" s="355" t="s">
        <v>225</v>
      </c>
      <c r="C171" s="71">
        <v>2</v>
      </c>
      <c r="D171" s="71">
        <v>3</v>
      </c>
      <c r="E171" s="355" t="s">
        <v>370</v>
      </c>
      <c r="F171" s="31"/>
      <c r="G171" s="355" t="s">
        <v>227</v>
      </c>
      <c r="H171" s="71">
        <v>5</v>
      </c>
      <c r="I171" s="71">
        <v>0</v>
      </c>
      <c r="J171" s="355" t="s">
        <v>370</v>
      </c>
      <c r="N171" s="31"/>
      <c r="O171" s="31"/>
    </row>
    <row r="172" spans="2:15" ht="19.5" customHeight="1">
      <c r="B172" s="355" t="s">
        <v>16</v>
      </c>
      <c r="C172" s="71">
        <v>2</v>
      </c>
      <c r="D172" s="71">
        <v>3</v>
      </c>
      <c r="E172" s="355" t="s">
        <v>0</v>
      </c>
      <c r="F172" s="31"/>
      <c r="G172" s="355" t="s">
        <v>225</v>
      </c>
      <c r="H172" s="71">
        <v>2</v>
      </c>
      <c r="I172" s="71">
        <v>3</v>
      </c>
      <c r="J172" s="355" t="s">
        <v>0</v>
      </c>
      <c r="N172" s="31"/>
      <c r="O172" s="31"/>
    </row>
    <row r="173" spans="2:15" ht="19.5" customHeight="1">
      <c r="B173" s="355" t="s">
        <v>442</v>
      </c>
      <c r="C173" s="71">
        <v>3</v>
      </c>
      <c r="D173" s="71">
        <v>2</v>
      </c>
      <c r="E173" s="355" t="s">
        <v>94</v>
      </c>
      <c r="F173" s="31"/>
      <c r="G173" s="355" t="s">
        <v>442</v>
      </c>
      <c r="H173" s="71">
        <v>2</v>
      </c>
      <c r="I173" s="71">
        <v>3</v>
      </c>
      <c r="J173" s="353" t="s">
        <v>444</v>
      </c>
      <c r="N173" s="31"/>
      <c r="O173" s="31"/>
    </row>
    <row r="174" spans="2:15" ht="19.5" customHeight="1">
      <c r="B174" s="355" t="s">
        <v>229</v>
      </c>
      <c r="C174" s="287">
        <v>2</v>
      </c>
      <c r="D174" s="287">
        <v>3</v>
      </c>
      <c r="E174" s="355" t="s">
        <v>226</v>
      </c>
      <c r="F174" s="32"/>
      <c r="G174" s="355" t="s">
        <v>16</v>
      </c>
      <c r="H174" s="71">
        <v>2</v>
      </c>
      <c r="I174" s="71">
        <v>3</v>
      </c>
      <c r="J174" s="355" t="s">
        <v>229</v>
      </c>
      <c r="N174" s="31"/>
      <c r="O174" s="31"/>
    </row>
    <row r="175" spans="2:15" ht="19.5" customHeight="1">
      <c r="B175" s="355" t="s">
        <v>88</v>
      </c>
      <c r="C175" s="71">
        <v>3</v>
      </c>
      <c r="D175" s="71">
        <v>2</v>
      </c>
      <c r="E175" s="355" t="s">
        <v>227</v>
      </c>
      <c r="F175" s="32"/>
      <c r="G175" s="355" t="s">
        <v>3</v>
      </c>
      <c r="H175" s="71">
        <v>1</v>
      </c>
      <c r="I175" s="71">
        <v>4</v>
      </c>
      <c r="J175" s="355" t="s">
        <v>88</v>
      </c>
      <c r="N175" s="31"/>
      <c r="O175" s="31"/>
    </row>
    <row r="176" spans="2:15" ht="19.5" customHeight="1">
      <c r="B176" s="355" t="s">
        <v>443</v>
      </c>
      <c r="C176" s="71">
        <v>4</v>
      </c>
      <c r="D176" s="71">
        <v>1</v>
      </c>
      <c r="E176" s="353" t="s">
        <v>444</v>
      </c>
      <c r="F176" s="32"/>
      <c r="G176" s="355" t="s">
        <v>443</v>
      </c>
      <c r="H176" s="71">
        <v>4</v>
      </c>
      <c r="I176" s="71">
        <v>1</v>
      </c>
      <c r="J176" s="355" t="s">
        <v>228</v>
      </c>
      <c r="N176" s="31"/>
      <c r="O176" s="31"/>
    </row>
    <row r="177" spans="2:15" ht="19.5" customHeight="1">
      <c r="B177" s="355" t="s">
        <v>228</v>
      </c>
      <c r="C177" s="71">
        <v>2</v>
      </c>
      <c r="D177" s="71">
        <v>3</v>
      </c>
      <c r="E177" s="355" t="s">
        <v>3</v>
      </c>
      <c r="F177" s="32"/>
      <c r="G177" s="355" t="s">
        <v>94</v>
      </c>
      <c r="H177" s="71">
        <v>3</v>
      </c>
      <c r="I177" s="71">
        <v>2</v>
      </c>
      <c r="J177" s="355" t="s">
        <v>226</v>
      </c>
      <c r="N177" s="31"/>
      <c r="O177" s="31"/>
    </row>
    <row r="178" spans="2:10" ht="19.5" customHeight="1">
      <c r="B178" s="72"/>
      <c r="C178" s="71"/>
      <c r="D178" s="71"/>
      <c r="E178" s="73"/>
      <c r="F178" s="32"/>
      <c r="G178" s="72"/>
      <c r="H178" s="71"/>
      <c r="I178" s="71"/>
      <c r="J178" s="73"/>
    </row>
    <row r="179" spans="2:10" ht="19.5" customHeight="1">
      <c r="B179" s="216" t="s">
        <v>6</v>
      </c>
      <c r="C179" s="371"/>
      <c r="D179" s="372"/>
      <c r="E179" s="373"/>
      <c r="F179" s="30"/>
      <c r="G179" s="216" t="s">
        <v>6</v>
      </c>
      <c r="H179" s="371"/>
      <c r="I179" s="372"/>
      <c r="J179" s="373"/>
    </row>
    <row r="182" spans="2:7" ht="19.5" customHeight="1">
      <c r="B182" s="217" t="s">
        <v>192</v>
      </c>
      <c r="G182" s="217" t="s">
        <v>193</v>
      </c>
    </row>
    <row r="183" spans="2:10" ht="19.5" customHeight="1">
      <c r="B183" s="376" t="s">
        <v>401</v>
      </c>
      <c r="C183" s="377"/>
      <c r="D183" s="377"/>
      <c r="E183" s="378"/>
      <c r="F183" s="31"/>
      <c r="G183" s="376" t="s">
        <v>402</v>
      </c>
      <c r="H183" s="377"/>
      <c r="I183" s="377"/>
      <c r="J183" s="378"/>
    </row>
    <row r="184" spans="2:17" ht="19.5" customHeight="1">
      <c r="B184" s="72"/>
      <c r="C184" s="71"/>
      <c r="D184" s="71"/>
      <c r="E184" s="73"/>
      <c r="F184" s="32"/>
      <c r="G184" s="72"/>
      <c r="H184" s="71"/>
      <c r="I184" s="71"/>
      <c r="J184" s="73"/>
      <c r="N184" s="31"/>
      <c r="O184" s="31"/>
      <c r="Q184" s="31"/>
    </row>
    <row r="185" spans="2:17" ht="19.5" customHeight="1">
      <c r="B185" s="72"/>
      <c r="C185" s="71"/>
      <c r="D185" s="71"/>
      <c r="E185" s="73"/>
      <c r="F185" s="32"/>
      <c r="G185" s="72"/>
      <c r="H185" s="71"/>
      <c r="I185" s="71"/>
      <c r="J185" s="73"/>
      <c r="N185" s="31"/>
      <c r="O185" s="31"/>
      <c r="Q185" s="31"/>
    </row>
    <row r="186" spans="2:17" ht="19.5" customHeight="1">
      <c r="B186" s="72"/>
      <c r="C186" s="71"/>
      <c r="D186" s="71"/>
      <c r="E186" s="73"/>
      <c r="F186" s="32"/>
      <c r="G186" s="72"/>
      <c r="H186" s="71"/>
      <c r="I186" s="71"/>
      <c r="J186" s="73"/>
      <c r="N186" s="31"/>
      <c r="O186" s="31"/>
      <c r="Q186" s="31"/>
    </row>
    <row r="187" spans="2:17" ht="19.5" customHeight="1">
      <c r="B187" s="72"/>
      <c r="C187" s="71"/>
      <c r="D187" s="71"/>
      <c r="E187" s="73"/>
      <c r="F187" s="32"/>
      <c r="G187" s="72"/>
      <c r="H187" s="287"/>
      <c r="I187" s="287"/>
      <c r="J187" s="73"/>
      <c r="N187" s="31"/>
      <c r="O187" s="31"/>
      <c r="Q187" s="31"/>
    </row>
    <row r="188" spans="2:17" ht="19.5" customHeight="1">
      <c r="B188" s="72"/>
      <c r="C188" s="71"/>
      <c r="D188" s="71"/>
      <c r="E188" s="73"/>
      <c r="F188" s="32"/>
      <c r="G188" s="72"/>
      <c r="H188" s="71"/>
      <c r="I188" s="71"/>
      <c r="J188" s="73"/>
      <c r="N188" s="31"/>
      <c r="O188" s="31"/>
      <c r="Q188" s="31"/>
    </row>
    <row r="189" spans="2:17" ht="19.5" customHeight="1">
      <c r="B189" s="72"/>
      <c r="C189" s="71"/>
      <c r="D189" s="71"/>
      <c r="E189" s="73"/>
      <c r="F189" s="32"/>
      <c r="G189" s="72"/>
      <c r="H189" s="71"/>
      <c r="I189" s="71"/>
      <c r="J189" s="73"/>
      <c r="N189" s="31"/>
      <c r="O189" s="31"/>
      <c r="Q189" s="31"/>
    </row>
    <row r="190" spans="2:17" ht="19.5" customHeight="1">
      <c r="B190" s="72"/>
      <c r="C190" s="71"/>
      <c r="D190" s="71"/>
      <c r="E190" s="73"/>
      <c r="F190" s="32"/>
      <c r="G190" s="72"/>
      <c r="H190" s="71"/>
      <c r="I190" s="71"/>
      <c r="J190" s="73"/>
      <c r="N190" s="31"/>
      <c r="O190" s="31"/>
      <c r="Q190" s="31"/>
    </row>
    <row r="191" spans="2:17" ht="19.5" customHeight="1">
      <c r="B191" s="72"/>
      <c r="C191" s="71"/>
      <c r="D191" s="71"/>
      <c r="E191" s="73"/>
      <c r="F191" s="32"/>
      <c r="G191" s="72"/>
      <c r="H191" s="71"/>
      <c r="I191" s="71"/>
      <c r="J191" s="73"/>
      <c r="N191" s="31"/>
      <c r="O191" s="31"/>
      <c r="Q191" s="31"/>
    </row>
    <row r="192" spans="2:10" ht="19.5" customHeight="1">
      <c r="B192" s="216" t="s">
        <v>6</v>
      </c>
      <c r="C192" s="371"/>
      <c r="D192" s="372"/>
      <c r="E192" s="373"/>
      <c r="F192" s="30"/>
      <c r="G192" s="216" t="s">
        <v>6</v>
      </c>
      <c r="H192" s="371" t="s">
        <v>42</v>
      </c>
      <c r="I192" s="372"/>
      <c r="J192" s="373"/>
    </row>
    <row r="193" spans="2:10" ht="19.5" customHeight="1">
      <c r="B193" s="215"/>
      <c r="C193" s="30"/>
      <c r="D193" s="30"/>
      <c r="E193" s="220"/>
      <c r="F193" s="30"/>
      <c r="G193" s="215"/>
      <c r="H193" s="30"/>
      <c r="I193" s="30"/>
      <c r="J193" s="220"/>
    </row>
    <row r="194" spans="2:10" ht="19.5" customHeight="1">
      <c r="B194" s="215"/>
      <c r="C194" s="30"/>
      <c r="D194" s="30"/>
      <c r="E194" s="220"/>
      <c r="F194" s="30"/>
      <c r="G194" s="215"/>
      <c r="H194" s="30"/>
      <c r="I194" s="30"/>
      <c r="J194" s="220"/>
    </row>
    <row r="195" spans="2:10" ht="19.5" customHeight="1">
      <c r="B195" s="215" t="s">
        <v>194</v>
      </c>
      <c r="C195" s="30"/>
      <c r="D195" s="30"/>
      <c r="E195" s="220"/>
      <c r="F195" s="30"/>
      <c r="G195" s="215" t="s">
        <v>195</v>
      </c>
      <c r="H195" s="30"/>
      <c r="I195" s="30"/>
      <c r="J195" s="220"/>
    </row>
    <row r="196" spans="2:15" ht="19.5" customHeight="1">
      <c r="B196" s="376" t="s">
        <v>402</v>
      </c>
      <c r="C196" s="377"/>
      <c r="D196" s="377"/>
      <c r="E196" s="378"/>
      <c r="F196" s="52"/>
      <c r="G196" s="376" t="s">
        <v>401</v>
      </c>
      <c r="H196" s="377"/>
      <c r="I196" s="377"/>
      <c r="J196" s="378"/>
      <c r="N196" s="31"/>
      <c r="O196" s="31"/>
    </row>
    <row r="197" spans="2:15" ht="19.5" customHeight="1">
      <c r="B197" s="72"/>
      <c r="C197" s="71"/>
      <c r="D197" s="71"/>
      <c r="E197" s="73"/>
      <c r="F197" s="31"/>
      <c r="G197" s="73"/>
      <c r="H197" s="71"/>
      <c r="I197" s="71"/>
      <c r="J197" s="73"/>
      <c r="N197" s="31"/>
      <c r="O197" s="31"/>
    </row>
    <row r="198" spans="2:15" ht="19.5" customHeight="1">
      <c r="B198" s="72"/>
      <c r="C198" s="71"/>
      <c r="D198" s="71"/>
      <c r="E198" s="73"/>
      <c r="F198" s="31"/>
      <c r="G198" s="73"/>
      <c r="H198" s="71"/>
      <c r="I198" s="71"/>
      <c r="J198" s="73"/>
      <c r="N198" s="31"/>
      <c r="O198" s="31"/>
    </row>
    <row r="199" spans="2:15" ht="19.5" customHeight="1">
      <c r="B199" s="72"/>
      <c r="C199" s="71"/>
      <c r="D199" s="71"/>
      <c r="E199" s="73"/>
      <c r="F199" s="31"/>
      <c r="G199" s="73"/>
      <c r="H199" s="287"/>
      <c r="I199" s="287"/>
      <c r="J199" s="73"/>
      <c r="N199" s="31"/>
      <c r="O199" s="31"/>
    </row>
    <row r="200" spans="2:15" ht="19.5" customHeight="1">
      <c r="B200" s="72"/>
      <c r="C200" s="287"/>
      <c r="D200" s="287"/>
      <c r="E200" s="73"/>
      <c r="F200" s="32"/>
      <c r="G200" s="73"/>
      <c r="H200" s="71"/>
      <c r="I200" s="71"/>
      <c r="J200" s="73"/>
      <c r="N200" s="31"/>
      <c r="O200" s="31"/>
    </row>
    <row r="201" spans="2:15" ht="19.5" customHeight="1">
      <c r="B201" s="72"/>
      <c r="C201" s="71"/>
      <c r="D201" s="71"/>
      <c r="E201" s="73"/>
      <c r="F201" s="32"/>
      <c r="G201" s="73"/>
      <c r="H201" s="71"/>
      <c r="I201" s="71"/>
      <c r="J201" s="73"/>
      <c r="N201" s="31"/>
      <c r="O201" s="31"/>
    </row>
    <row r="202" spans="2:15" ht="19.5" customHeight="1">
      <c r="B202" s="72"/>
      <c r="C202" s="71"/>
      <c r="D202" s="71"/>
      <c r="E202" s="73"/>
      <c r="F202" s="32"/>
      <c r="G202" s="73"/>
      <c r="H202" s="71"/>
      <c r="I202" s="71"/>
      <c r="J202" s="73"/>
      <c r="N202" s="31"/>
      <c r="O202" s="31"/>
    </row>
    <row r="203" spans="2:15" ht="19.5" customHeight="1">
      <c r="B203" s="72"/>
      <c r="C203" s="71"/>
      <c r="D203" s="71"/>
      <c r="E203" s="73"/>
      <c r="F203" s="32"/>
      <c r="G203" s="73"/>
      <c r="H203" s="71"/>
      <c r="I203" s="71"/>
      <c r="J203" s="73"/>
      <c r="N203" s="31"/>
      <c r="O203" s="31"/>
    </row>
    <row r="204" spans="2:15" ht="19.5" customHeight="1">
      <c r="B204" s="72"/>
      <c r="C204" s="71"/>
      <c r="D204" s="71"/>
      <c r="E204" s="73"/>
      <c r="F204" s="32"/>
      <c r="G204" s="73"/>
      <c r="H204" s="71"/>
      <c r="I204" s="71"/>
      <c r="J204" s="73"/>
      <c r="N204" s="31"/>
      <c r="O204" s="31"/>
    </row>
    <row r="205" spans="2:10" ht="19.5" customHeight="1">
      <c r="B205" s="216" t="s">
        <v>6</v>
      </c>
      <c r="C205" s="371"/>
      <c r="D205" s="372"/>
      <c r="E205" s="373"/>
      <c r="F205" s="30"/>
      <c r="G205" s="216" t="s">
        <v>6</v>
      </c>
      <c r="H205" s="371"/>
      <c r="I205" s="372"/>
      <c r="J205" s="373"/>
    </row>
    <row r="249" spans="11:20" ht="18">
      <c r="K249" s="51"/>
      <c r="L249" s="51"/>
      <c r="M249" s="51"/>
      <c r="N249" s="51"/>
      <c r="O249" s="51"/>
      <c r="P249" s="51"/>
      <c r="Q249" s="51"/>
      <c r="R249" s="51"/>
      <c r="S249" s="24"/>
      <c r="T249" s="14"/>
    </row>
    <row r="250" spans="11:18" ht="18">
      <c r="K250" s="52"/>
      <c r="L250" s="52"/>
      <c r="M250" s="52"/>
      <c r="N250" s="52"/>
      <c r="O250" s="52"/>
      <c r="P250" s="52"/>
      <c r="Q250" s="52"/>
      <c r="R250" s="52"/>
    </row>
    <row r="251" spans="11:18" ht="24.75" customHeight="1">
      <c r="K251" s="52"/>
      <c r="L251" s="52"/>
      <c r="M251" s="52"/>
      <c r="N251" s="52"/>
      <c r="O251" s="52"/>
      <c r="P251" s="52"/>
      <c r="Q251" s="52"/>
      <c r="R251" s="52"/>
    </row>
    <row r="252" spans="11:18" ht="24.75" customHeight="1">
      <c r="K252" s="52"/>
      <c r="L252" s="52"/>
      <c r="M252" s="52"/>
      <c r="N252" s="52"/>
      <c r="O252" s="52"/>
      <c r="P252" s="52"/>
      <c r="Q252" s="52"/>
      <c r="R252" s="52"/>
    </row>
    <row r="253" spans="11:18" ht="24.75" customHeight="1">
      <c r="K253" s="52"/>
      <c r="L253" s="52"/>
      <c r="M253" s="52"/>
      <c r="N253" s="52"/>
      <c r="O253" s="52"/>
      <c r="P253" s="52"/>
      <c r="Q253" s="52"/>
      <c r="R253" s="52"/>
    </row>
    <row r="254" spans="11:18" ht="24.75" customHeight="1">
      <c r="K254" s="52"/>
      <c r="L254" s="52"/>
      <c r="M254" s="52"/>
      <c r="N254" s="52"/>
      <c r="O254" s="52"/>
      <c r="P254" s="52"/>
      <c r="Q254" s="52"/>
      <c r="R254" s="52"/>
    </row>
    <row r="255" spans="11:18" ht="24.75" customHeight="1">
      <c r="K255" s="52"/>
      <c r="L255" s="52"/>
      <c r="M255" s="52"/>
      <c r="N255" s="52"/>
      <c r="O255" s="52"/>
      <c r="P255" s="52"/>
      <c r="Q255" s="52"/>
      <c r="R255" s="52"/>
    </row>
    <row r="256" spans="11:20" ht="24.75" customHeight="1">
      <c r="K256" s="52"/>
      <c r="L256" s="52"/>
      <c r="M256" s="52"/>
      <c r="N256" s="52"/>
      <c r="O256" s="52"/>
      <c r="P256" s="52"/>
      <c r="Q256" s="52"/>
      <c r="R256" s="52"/>
      <c r="S256" s="18"/>
      <c r="T256" s="18"/>
    </row>
    <row r="257" spans="11:20" ht="24.75" customHeight="1">
      <c r="K257" s="52"/>
      <c r="L257" s="52"/>
      <c r="M257" s="52"/>
      <c r="N257" s="52"/>
      <c r="O257" s="52"/>
      <c r="P257" s="52"/>
      <c r="Q257" s="52"/>
      <c r="R257" s="52"/>
      <c r="S257" s="18"/>
      <c r="T257" s="18"/>
    </row>
    <row r="258" spans="11:20" ht="24.75" customHeight="1">
      <c r="K258" s="52"/>
      <c r="L258" s="52"/>
      <c r="M258" s="52"/>
      <c r="N258" s="52"/>
      <c r="O258" s="52"/>
      <c r="P258" s="52"/>
      <c r="Q258" s="52"/>
      <c r="R258" s="52"/>
      <c r="S258" s="18"/>
      <c r="T258" s="18"/>
    </row>
    <row r="259" spans="2:27" s="18" customFormat="1" ht="24.75" customHeight="1">
      <c r="B259" s="218"/>
      <c r="E259" s="221"/>
      <c r="G259" s="218"/>
      <c r="J259" s="221"/>
      <c r="K259" s="52"/>
      <c r="L259" s="52"/>
      <c r="M259" s="52"/>
      <c r="N259" s="52"/>
      <c r="O259" s="52"/>
      <c r="P259" s="52"/>
      <c r="Q259" s="52"/>
      <c r="R259" s="52"/>
      <c r="AA259" s="19"/>
    </row>
    <row r="260" spans="2:27" s="18" customFormat="1" ht="24.75" customHeight="1">
      <c r="B260" s="218"/>
      <c r="E260" s="221"/>
      <c r="G260" s="218"/>
      <c r="J260" s="221"/>
      <c r="K260" s="52"/>
      <c r="L260" s="52"/>
      <c r="M260" s="52"/>
      <c r="N260" s="52"/>
      <c r="O260" s="52"/>
      <c r="P260" s="52"/>
      <c r="Q260" s="52"/>
      <c r="R260" s="52"/>
      <c r="AA260" s="19"/>
    </row>
    <row r="261" spans="2:27" s="18" customFormat="1" ht="24.75" customHeight="1">
      <c r="B261" s="218"/>
      <c r="E261" s="221"/>
      <c r="G261" s="218"/>
      <c r="J261" s="221"/>
      <c r="K261" s="52"/>
      <c r="L261" s="52"/>
      <c r="M261" s="52"/>
      <c r="N261" s="52"/>
      <c r="O261" s="52"/>
      <c r="P261" s="52"/>
      <c r="Q261" s="52"/>
      <c r="R261" s="52"/>
      <c r="AA261" s="19"/>
    </row>
    <row r="262" spans="2:27" s="18" customFormat="1" ht="24.75" customHeight="1">
      <c r="B262" s="218"/>
      <c r="E262" s="221"/>
      <c r="G262" s="218"/>
      <c r="J262" s="221"/>
      <c r="K262" s="52"/>
      <c r="L262" s="52"/>
      <c r="M262" s="52"/>
      <c r="N262" s="52"/>
      <c r="O262" s="52"/>
      <c r="P262" s="52"/>
      <c r="Q262" s="52"/>
      <c r="R262" s="52"/>
      <c r="AA262" s="19"/>
    </row>
    <row r="263" spans="2:27" s="18" customFormat="1" ht="24.75" customHeight="1">
      <c r="B263" s="218"/>
      <c r="E263" s="221"/>
      <c r="G263" s="218"/>
      <c r="J263" s="221"/>
      <c r="K263" s="52"/>
      <c r="L263" s="52"/>
      <c r="M263" s="52"/>
      <c r="N263" s="52"/>
      <c r="O263" s="52"/>
      <c r="P263" s="52"/>
      <c r="Q263" s="52"/>
      <c r="R263" s="52"/>
      <c r="AA263" s="19"/>
    </row>
    <row r="264" spans="2:27" s="18" customFormat="1" ht="24.75" customHeight="1">
      <c r="B264" s="218"/>
      <c r="E264" s="221"/>
      <c r="G264" s="218"/>
      <c r="J264" s="221"/>
      <c r="K264" s="52"/>
      <c r="L264" s="52"/>
      <c r="M264" s="52"/>
      <c r="N264" s="52"/>
      <c r="O264" s="52"/>
      <c r="P264" s="52"/>
      <c r="Q264" s="52"/>
      <c r="R264" s="52"/>
      <c r="AA264" s="19"/>
    </row>
    <row r="265" spans="2:27" s="18" customFormat="1" ht="24.75" customHeight="1">
      <c r="B265" s="218"/>
      <c r="E265" s="221"/>
      <c r="G265" s="218"/>
      <c r="J265" s="221"/>
      <c r="K265" s="52"/>
      <c r="L265" s="52"/>
      <c r="M265" s="52"/>
      <c r="N265" s="52"/>
      <c r="O265" s="52"/>
      <c r="P265" s="52"/>
      <c r="Q265" s="52"/>
      <c r="R265" s="52"/>
      <c r="AA265" s="19"/>
    </row>
    <row r="266" spans="2:27" s="18" customFormat="1" ht="24.75" customHeight="1">
      <c r="B266" s="218"/>
      <c r="E266" s="221"/>
      <c r="G266" s="218"/>
      <c r="J266" s="221"/>
      <c r="K266" s="52"/>
      <c r="L266" s="52"/>
      <c r="M266" s="52"/>
      <c r="N266" s="52"/>
      <c r="O266" s="52"/>
      <c r="P266" s="52"/>
      <c r="Q266" s="52"/>
      <c r="R266" s="52"/>
      <c r="AA266" s="19"/>
    </row>
    <row r="267" spans="2:27" s="18" customFormat="1" ht="24.75" customHeight="1">
      <c r="B267" s="218"/>
      <c r="E267" s="221"/>
      <c r="G267" s="218"/>
      <c r="J267" s="221"/>
      <c r="K267" s="52"/>
      <c r="L267" s="52"/>
      <c r="M267" s="52"/>
      <c r="N267" s="52"/>
      <c r="O267" s="52"/>
      <c r="P267" s="52"/>
      <c r="Q267" s="52"/>
      <c r="R267" s="52"/>
      <c r="AA267" s="19"/>
    </row>
    <row r="268" spans="2:27" s="18" customFormat="1" ht="24.75" customHeight="1">
      <c r="B268" s="218"/>
      <c r="E268" s="221"/>
      <c r="G268" s="218"/>
      <c r="J268" s="221"/>
      <c r="K268" s="52"/>
      <c r="L268" s="52"/>
      <c r="M268" s="52"/>
      <c r="N268" s="52"/>
      <c r="O268" s="52"/>
      <c r="P268" s="52"/>
      <c r="Q268" s="52"/>
      <c r="R268" s="52"/>
      <c r="AA268" s="19"/>
    </row>
    <row r="269" spans="2:27" s="18" customFormat="1" ht="24.75" customHeight="1">
      <c r="B269" s="218"/>
      <c r="E269" s="221"/>
      <c r="G269" s="218"/>
      <c r="J269" s="221"/>
      <c r="K269" s="52"/>
      <c r="L269" s="52"/>
      <c r="M269" s="52"/>
      <c r="N269" s="52"/>
      <c r="O269" s="52"/>
      <c r="P269" s="52"/>
      <c r="Q269" s="52"/>
      <c r="R269" s="52"/>
      <c r="AA269" s="19"/>
    </row>
    <row r="270" spans="2:27" s="18" customFormat="1" ht="24.75" customHeight="1">
      <c r="B270" s="218"/>
      <c r="E270" s="221"/>
      <c r="G270" s="218"/>
      <c r="J270" s="221"/>
      <c r="K270" s="52"/>
      <c r="L270" s="52"/>
      <c r="M270" s="52"/>
      <c r="N270" s="52"/>
      <c r="O270" s="52"/>
      <c r="P270" s="52"/>
      <c r="Q270" s="52"/>
      <c r="R270" s="52"/>
      <c r="S270" s="5"/>
      <c r="T270" s="5"/>
      <c r="AA270" s="19"/>
    </row>
    <row r="271" spans="2:27" s="18" customFormat="1" ht="24.75" customHeight="1">
      <c r="B271" s="218"/>
      <c r="E271" s="221"/>
      <c r="G271" s="218"/>
      <c r="J271" s="221"/>
      <c r="K271" s="52"/>
      <c r="L271" s="52"/>
      <c r="M271" s="52"/>
      <c r="N271" s="52"/>
      <c r="O271" s="52"/>
      <c r="P271" s="52"/>
      <c r="Q271" s="52"/>
      <c r="R271" s="52"/>
      <c r="S271" s="5"/>
      <c r="T271" s="5"/>
      <c r="AA271" s="19"/>
    </row>
    <row r="272" spans="2:27" s="18" customFormat="1" ht="24.75" customHeight="1">
      <c r="B272" s="218"/>
      <c r="E272" s="221"/>
      <c r="G272" s="218"/>
      <c r="J272" s="221"/>
      <c r="K272" s="52"/>
      <c r="L272" s="52"/>
      <c r="M272" s="52"/>
      <c r="N272" s="52"/>
      <c r="O272" s="52"/>
      <c r="P272" s="52"/>
      <c r="Q272" s="52"/>
      <c r="R272" s="52"/>
      <c r="S272" s="5"/>
      <c r="T272" s="5"/>
      <c r="AA272" s="19"/>
    </row>
    <row r="273" spans="11:18" ht="24.75" customHeight="1">
      <c r="K273" s="52"/>
      <c r="L273" s="52"/>
      <c r="M273" s="52"/>
      <c r="N273" s="52"/>
      <c r="O273" s="52"/>
      <c r="P273" s="52"/>
      <c r="Q273" s="52"/>
      <c r="R273" s="52"/>
    </row>
    <row r="274" spans="11:18" ht="24.75" customHeight="1">
      <c r="K274" s="52"/>
      <c r="L274" s="52"/>
      <c r="M274" s="52"/>
      <c r="N274" s="52"/>
      <c r="O274" s="52"/>
      <c r="P274" s="52"/>
      <c r="Q274" s="52"/>
      <c r="R274" s="52"/>
    </row>
    <row r="275" spans="11:18" ht="24.75" customHeight="1">
      <c r="K275" s="52"/>
      <c r="L275" s="52"/>
      <c r="M275" s="52"/>
      <c r="N275" s="52"/>
      <c r="O275" s="52"/>
      <c r="P275" s="52"/>
      <c r="Q275" s="52"/>
      <c r="R275" s="52"/>
    </row>
    <row r="276" spans="11:20" ht="24.75" customHeight="1">
      <c r="K276" s="12"/>
      <c r="L276" s="12"/>
      <c r="M276" s="12"/>
      <c r="N276" s="12"/>
      <c r="O276" s="12"/>
      <c r="P276" s="12"/>
      <c r="Q276" s="12"/>
      <c r="R276" s="12"/>
      <c r="S276" s="20"/>
      <c r="T276" s="20"/>
    </row>
    <row r="277" spans="11:20" ht="98.25" customHeight="1">
      <c r="K277" s="51"/>
      <c r="L277" s="51"/>
      <c r="M277" s="51"/>
      <c r="N277" s="51"/>
      <c r="O277" s="51"/>
      <c r="P277" s="51"/>
      <c r="Q277" s="51"/>
      <c r="R277" s="51"/>
      <c r="S277" s="14"/>
      <c r="T277" s="14"/>
    </row>
    <row r="278" ht="68.25" customHeight="1"/>
    <row r="279" spans="2:27" s="20" customFormat="1" ht="24.75" customHeight="1">
      <c r="B279" s="43"/>
      <c r="E279" s="213"/>
      <c r="G279" s="43"/>
      <c r="J279" s="213"/>
      <c r="AA279" s="23"/>
    </row>
    <row r="280" spans="5:28" s="14" customFormat="1" ht="18.75" customHeight="1">
      <c r="E280" s="222"/>
      <c r="J280" s="222"/>
      <c r="V280" s="53"/>
      <c r="X280" s="53"/>
      <c r="Z280" s="53"/>
      <c r="AA280" s="15"/>
      <c r="AB280" s="53"/>
    </row>
    <row r="288" spans="17:33" ht="19.5" customHeight="1">
      <c r="Q288" s="5"/>
      <c r="R288" s="5"/>
      <c r="V288" s="11"/>
      <c r="W288" s="11"/>
      <c r="X288" s="25"/>
      <c r="Y288" s="25"/>
      <c r="Z288" s="25"/>
      <c r="AA288" s="25"/>
      <c r="AB288" s="25"/>
      <c r="AC288" s="25"/>
      <c r="AD288" s="25"/>
      <c r="AE288" s="25"/>
      <c r="AF288" s="10"/>
      <c r="AG288" s="1"/>
    </row>
    <row r="289" spans="17:33" ht="19.5" customHeight="1">
      <c r="Q289" s="5"/>
      <c r="R289" s="5"/>
      <c r="V289" s="11"/>
      <c r="W289" s="11"/>
      <c r="X289" s="8"/>
      <c r="Y289" s="8"/>
      <c r="Z289" s="8"/>
      <c r="AA289" s="8"/>
      <c r="AB289" s="8"/>
      <c r="AC289" s="8"/>
      <c r="AD289" s="8"/>
      <c r="AE289" s="8"/>
      <c r="AF289" s="10"/>
      <c r="AG289" s="1"/>
    </row>
    <row r="290" spans="17:33" ht="19.5" customHeight="1">
      <c r="Q290" s="5"/>
      <c r="R290" s="5"/>
      <c r="V290" s="11"/>
      <c r="W290" s="11"/>
      <c r="X290" s="8"/>
      <c r="Y290" s="8"/>
      <c r="Z290" s="8"/>
      <c r="AA290" s="8"/>
      <c r="AB290" s="8"/>
      <c r="AC290" s="8"/>
      <c r="AD290" s="8"/>
      <c r="AE290" s="8"/>
      <c r="AF290" s="10"/>
      <c r="AG290" s="1"/>
    </row>
    <row r="291" spans="17:33" ht="19.5" customHeight="1">
      <c r="Q291" s="5"/>
      <c r="R291" s="5"/>
      <c r="V291" s="11"/>
      <c r="W291" s="11"/>
      <c r="X291" s="8"/>
      <c r="Y291" s="8"/>
      <c r="Z291" s="8"/>
      <c r="AA291" s="8"/>
      <c r="AB291" s="8"/>
      <c r="AC291" s="8"/>
      <c r="AD291" s="8"/>
      <c r="AE291" s="8"/>
      <c r="AF291" s="10"/>
      <c r="AG291" s="1"/>
    </row>
    <row r="292" spans="17:33" ht="19.5" customHeight="1">
      <c r="Q292" s="5"/>
      <c r="R292" s="5"/>
      <c r="V292" s="11"/>
      <c r="W292" s="11"/>
      <c r="X292" s="8"/>
      <c r="Y292" s="8"/>
      <c r="Z292" s="8"/>
      <c r="AA292" s="8"/>
      <c r="AB292" s="8"/>
      <c r="AC292" s="8"/>
      <c r="AD292" s="8"/>
      <c r="AE292" s="8"/>
      <c r="AF292" s="10"/>
      <c r="AG292" s="1"/>
    </row>
    <row r="293" spans="17:33" ht="19.5" customHeight="1">
      <c r="Q293" s="5"/>
      <c r="R293" s="5"/>
      <c r="V293" s="11"/>
      <c r="W293" s="11"/>
      <c r="X293" s="8"/>
      <c r="Y293" s="8"/>
      <c r="Z293" s="8"/>
      <c r="AA293" s="8"/>
      <c r="AB293" s="8"/>
      <c r="AC293" s="8"/>
      <c r="AD293" s="8"/>
      <c r="AE293" s="8"/>
      <c r="AF293" s="10"/>
      <c r="AG293" s="1"/>
    </row>
    <row r="294" spans="17:33" ht="19.5" customHeight="1">
      <c r="Q294" s="5"/>
      <c r="R294" s="5"/>
      <c r="V294" s="11"/>
      <c r="W294" s="11"/>
      <c r="X294" s="8"/>
      <c r="Y294" s="8"/>
      <c r="Z294" s="8"/>
      <c r="AA294" s="8"/>
      <c r="AB294" s="8"/>
      <c r="AC294" s="8"/>
      <c r="AD294" s="8"/>
      <c r="AE294" s="8"/>
      <c r="AF294" s="10"/>
      <c r="AG294" s="1"/>
    </row>
    <row r="295" spans="17:33" ht="19.5" customHeight="1">
      <c r="Q295" s="5"/>
      <c r="R295" s="5"/>
      <c r="V295" s="11"/>
      <c r="W295" s="11"/>
      <c r="X295" s="8"/>
      <c r="Y295" s="8"/>
      <c r="Z295" s="8"/>
      <c r="AA295" s="8"/>
      <c r="AB295" s="8"/>
      <c r="AC295" s="8"/>
      <c r="AD295" s="8"/>
      <c r="AE295" s="8"/>
      <c r="AF295" s="10"/>
      <c r="AG295" s="1"/>
    </row>
    <row r="296" spans="17:33" ht="19.5" customHeight="1">
      <c r="Q296" s="5"/>
      <c r="R296" s="5"/>
      <c r="V296" s="11"/>
      <c r="W296" s="11"/>
      <c r="X296" s="8"/>
      <c r="Y296" s="8"/>
      <c r="Z296" s="8"/>
      <c r="AA296" s="8"/>
      <c r="AB296" s="8"/>
      <c r="AC296" s="8"/>
      <c r="AD296" s="8"/>
      <c r="AE296" s="8"/>
      <c r="AF296" s="10"/>
      <c r="AG296" s="1"/>
    </row>
    <row r="297" spans="17:33" ht="19.5" customHeight="1">
      <c r="Q297" s="5"/>
      <c r="R297" s="5"/>
      <c r="V297" s="11"/>
      <c r="W297" s="11"/>
      <c r="X297" s="8"/>
      <c r="Y297" s="8"/>
      <c r="Z297" s="8"/>
      <c r="AA297" s="8"/>
      <c r="AB297" s="8"/>
      <c r="AC297" s="8"/>
      <c r="AD297" s="8"/>
      <c r="AE297" s="8"/>
      <c r="AF297" s="10"/>
      <c r="AG297" s="1"/>
    </row>
    <row r="298" spans="17:33" ht="19.5" customHeight="1">
      <c r="Q298" s="5"/>
      <c r="R298" s="5"/>
      <c r="V298" s="11"/>
      <c r="W298" s="11"/>
      <c r="X298" s="8"/>
      <c r="Y298" s="8"/>
      <c r="Z298" s="8"/>
      <c r="AA298" s="8"/>
      <c r="AB298" s="8"/>
      <c r="AC298" s="8"/>
      <c r="AD298" s="8"/>
      <c r="AE298" s="8"/>
      <c r="AF298" s="10"/>
      <c r="AG298" s="1"/>
    </row>
    <row r="299" spans="17:33" ht="19.5" customHeight="1">
      <c r="Q299" s="5"/>
      <c r="R299" s="5"/>
      <c r="V299" s="11"/>
      <c r="W299" s="11"/>
      <c r="X299" s="8"/>
      <c r="Y299" s="8"/>
      <c r="Z299" s="8"/>
      <c r="AA299" s="8"/>
      <c r="AB299" s="8"/>
      <c r="AC299" s="8"/>
      <c r="AD299" s="8"/>
      <c r="AE299" s="8"/>
      <c r="AF299" s="10"/>
      <c r="AG299" s="1"/>
    </row>
    <row r="300" spans="17:33" ht="19.5" customHeight="1">
      <c r="Q300" s="5"/>
      <c r="R300" s="5"/>
      <c r="V300" s="11"/>
      <c r="W300" s="11"/>
      <c r="X300" s="8"/>
      <c r="Y300" s="8"/>
      <c r="Z300" s="8"/>
      <c r="AA300" s="8"/>
      <c r="AB300" s="8"/>
      <c r="AC300" s="8"/>
      <c r="AD300" s="8"/>
      <c r="AE300" s="8"/>
      <c r="AF300" s="10"/>
      <c r="AG300" s="1"/>
    </row>
    <row r="301" spans="17:33" ht="19.5" customHeight="1">
      <c r="Q301" s="5"/>
      <c r="R301" s="5"/>
      <c r="V301" s="11"/>
      <c r="W301" s="11"/>
      <c r="X301" s="8"/>
      <c r="Y301" s="8"/>
      <c r="Z301" s="8"/>
      <c r="AA301" s="8"/>
      <c r="AB301" s="8"/>
      <c r="AC301" s="8"/>
      <c r="AD301" s="8"/>
      <c r="AE301" s="8"/>
      <c r="AF301" s="10"/>
      <c r="AG301" s="1"/>
    </row>
    <row r="302" spans="17:33" ht="19.5" customHeight="1">
      <c r="Q302" s="5"/>
      <c r="R302" s="5"/>
      <c r="V302" s="11"/>
      <c r="W302" s="11"/>
      <c r="X302" s="8"/>
      <c r="Y302" s="8"/>
      <c r="Z302" s="8"/>
      <c r="AA302" s="8"/>
      <c r="AB302" s="8"/>
      <c r="AC302" s="8"/>
      <c r="AD302" s="8"/>
      <c r="AE302" s="8"/>
      <c r="AF302" s="10"/>
      <c r="AG302" s="1"/>
    </row>
    <row r="303" spans="17:33" ht="19.5" customHeight="1">
      <c r="Q303" s="5"/>
      <c r="R303" s="5"/>
      <c r="V303" s="11"/>
      <c r="W303" s="11"/>
      <c r="X303" s="8"/>
      <c r="Y303" s="8"/>
      <c r="Z303" s="8"/>
      <c r="AA303" s="8"/>
      <c r="AB303" s="8"/>
      <c r="AC303" s="8"/>
      <c r="AD303" s="8"/>
      <c r="AE303" s="8"/>
      <c r="AF303" s="10"/>
      <c r="AG303" s="1"/>
    </row>
    <row r="304" spans="17:33" ht="19.5" customHeight="1">
      <c r="Q304" s="5"/>
      <c r="R304" s="5"/>
      <c r="V304" s="11"/>
      <c r="W304" s="11"/>
      <c r="X304" s="8"/>
      <c r="Y304" s="8"/>
      <c r="Z304" s="8"/>
      <c r="AA304" s="8"/>
      <c r="AB304" s="8"/>
      <c r="AC304" s="8"/>
      <c r="AD304" s="8"/>
      <c r="AE304" s="8"/>
      <c r="AF304" s="10"/>
      <c r="AG304" s="1"/>
    </row>
    <row r="305" spans="17:33" ht="19.5" customHeight="1">
      <c r="Q305" s="5"/>
      <c r="R305" s="5"/>
      <c r="V305" s="11"/>
      <c r="W305" s="11"/>
      <c r="X305" s="8"/>
      <c r="Y305" s="8"/>
      <c r="Z305" s="8"/>
      <c r="AA305" s="8"/>
      <c r="AB305" s="8"/>
      <c r="AC305" s="8"/>
      <c r="AD305" s="8"/>
      <c r="AE305" s="8"/>
      <c r="AF305" s="10"/>
      <c r="AG305" s="1"/>
    </row>
    <row r="306" spans="17:33" ht="19.5" customHeight="1">
      <c r="Q306" s="5"/>
      <c r="R306" s="5"/>
      <c r="V306" s="11"/>
      <c r="W306" s="11"/>
      <c r="X306" s="8"/>
      <c r="Y306" s="8"/>
      <c r="Z306" s="8"/>
      <c r="AA306" s="8"/>
      <c r="AB306" s="8"/>
      <c r="AC306" s="8"/>
      <c r="AD306" s="8"/>
      <c r="AE306" s="8"/>
      <c r="AF306" s="10"/>
      <c r="AG306" s="1"/>
    </row>
    <row r="307" spans="22:28" ht="19.5" customHeight="1">
      <c r="V307" s="54"/>
      <c r="X307" s="54"/>
      <c r="Z307" s="54"/>
      <c r="AB307" s="54"/>
    </row>
  </sheetData>
  <mergeCells count="64">
    <mergeCell ref="B14:E14"/>
    <mergeCell ref="C179:E179"/>
    <mergeCell ref="H114:J114"/>
    <mergeCell ref="C127:E127"/>
    <mergeCell ref="B131:E131"/>
    <mergeCell ref="G131:J131"/>
    <mergeCell ref="H179:J179"/>
    <mergeCell ref="H127:J127"/>
    <mergeCell ref="H140:J140"/>
    <mergeCell ref="G157:J157"/>
    <mergeCell ref="C75:E75"/>
    <mergeCell ref="C62:E62"/>
    <mergeCell ref="H75:J75"/>
    <mergeCell ref="B27:E27"/>
    <mergeCell ref="G27:J27"/>
    <mergeCell ref="H49:J49"/>
    <mergeCell ref="C49:E49"/>
    <mergeCell ref="C36:E36"/>
    <mergeCell ref="H36:J36"/>
    <mergeCell ref="H101:J101"/>
    <mergeCell ref="B79:E79"/>
    <mergeCell ref="G14:J14"/>
    <mergeCell ref="H23:J23"/>
    <mergeCell ref="C23:E23"/>
    <mergeCell ref="G66:J66"/>
    <mergeCell ref="B66:E66"/>
    <mergeCell ref="B53:E53"/>
    <mergeCell ref="B40:E40"/>
    <mergeCell ref="G40:J40"/>
    <mergeCell ref="B1:J1"/>
    <mergeCell ref="B3:J3"/>
    <mergeCell ref="B92:E92"/>
    <mergeCell ref="G79:J79"/>
    <mergeCell ref="G53:J53"/>
    <mergeCell ref="H62:J62"/>
    <mergeCell ref="E11:J11"/>
    <mergeCell ref="G92:J92"/>
    <mergeCell ref="C88:E88"/>
    <mergeCell ref="H88:J88"/>
    <mergeCell ref="B170:E170"/>
    <mergeCell ref="C166:E166"/>
    <mergeCell ref="H166:J166"/>
    <mergeCell ref="B157:E157"/>
    <mergeCell ref="G170:J170"/>
    <mergeCell ref="G105:J105"/>
    <mergeCell ref="B118:E118"/>
    <mergeCell ref="C114:E114"/>
    <mergeCell ref="C140:E140"/>
    <mergeCell ref="C205:E205"/>
    <mergeCell ref="H205:J205"/>
    <mergeCell ref="B183:E183"/>
    <mergeCell ref="G183:J183"/>
    <mergeCell ref="C192:E192"/>
    <mergeCell ref="H192:J192"/>
    <mergeCell ref="C101:E101"/>
    <mergeCell ref="B102:E102"/>
    <mergeCell ref="B196:E196"/>
    <mergeCell ref="G196:J196"/>
    <mergeCell ref="H153:J153"/>
    <mergeCell ref="G118:J118"/>
    <mergeCell ref="C153:E153"/>
    <mergeCell ref="B105:E105"/>
    <mergeCell ref="B144:E144"/>
    <mergeCell ref="G144:J144"/>
  </mergeCells>
  <hyperlinks>
    <hyperlink ref="E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0" r:id="rId2"/>
  <rowBreaks count="5" manualBreakCount="5">
    <brk id="38" max="255" man="1"/>
    <brk id="77" max="255" man="1"/>
    <brk id="116" max="255" man="1"/>
    <brk id="155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view="pageBreakPreview" zoomScale="85" zoomScaleNormal="85" zoomScaleSheetLayoutView="85" workbookViewId="0" topLeftCell="A1">
      <selection activeCell="I3" sqref="A3:IV3"/>
    </sheetView>
  </sheetViews>
  <sheetFormatPr defaultColWidth="9.140625" defaultRowHeight="12.75"/>
  <cols>
    <col min="1" max="1" width="10.00390625" style="56" customWidth="1"/>
    <col min="2" max="2" width="30.00390625" style="281" customWidth="1"/>
    <col min="3" max="6" width="9.00390625" style="2" customWidth="1"/>
    <col min="7" max="7" width="12.14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33" s="5" customFormat="1" ht="34.5" customHeight="1">
      <c r="A1" s="394" t="s">
        <v>448</v>
      </c>
      <c r="B1" s="395"/>
      <c r="C1" s="395"/>
      <c r="D1" s="395"/>
      <c r="E1" s="395"/>
      <c r="F1" s="395"/>
      <c r="G1" s="395"/>
      <c r="H1" s="39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A1" s="55"/>
      <c r="AC1" s="55"/>
      <c r="AE1" s="55"/>
      <c r="AF1" s="4"/>
      <c r="AG1" s="55"/>
    </row>
    <row r="2" spans="2:33" s="5" customFormat="1" ht="19.5" customHeight="1">
      <c r="B2" s="277"/>
      <c r="D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A2" s="55"/>
      <c r="AC2" s="55"/>
      <c r="AE2" s="55"/>
      <c r="AF2" s="4"/>
      <c r="AG2" s="55"/>
    </row>
    <row r="3" spans="1:8" s="6" customFormat="1" ht="18" customHeight="1">
      <c r="A3" s="392" t="s">
        <v>519</v>
      </c>
      <c r="B3" s="393"/>
      <c r="C3" s="393"/>
      <c r="D3" s="393"/>
      <c r="E3" s="393"/>
      <c r="F3" s="393"/>
      <c r="G3" s="393"/>
      <c r="H3" s="393"/>
    </row>
    <row r="4" spans="1:8" s="6" customFormat="1" ht="28.5" customHeight="1">
      <c r="A4" s="392"/>
      <c r="B4" s="393"/>
      <c r="C4" s="393"/>
      <c r="D4" s="393"/>
      <c r="E4" s="393"/>
      <c r="F4" s="393"/>
      <c r="G4" s="393"/>
      <c r="H4" s="393"/>
    </row>
    <row r="5" spans="1:8" s="6" customFormat="1" ht="18" customHeight="1">
      <c r="A5" s="78"/>
      <c r="B5" s="389" t="s">
        <v>324</v>
      </c>
      <c r="C5" s="389"/>
      <c r="D5" s="389"/>
      <c r="E5" s="389"/>
      <c r="F5" s="389"/>
      <c r="G5" s="389"/>
      <c r="H5" s="389"/>
    </row>
    <row r="6" spans="1:8" s="6" customFormat="1" ht="18" customHeight="1">
      <c r="A6" s="78"/>
      <c r="B6" s="278"/>
      <c r="C6" s="91"/>
      <c r="D6" s="91"/>
      <c r="E6" s="91"/>
      <c r="F6" s="91"/>
      <c r="G6" s="91"/>
      <c r="H6" s="91"/>
    </row>
    <row r="7" spans="1:8" s="6" customFormat="1" ht="20.25" customHeight="1">
      <c r="A7" s="82"/>
      <c r="B7" s="390" t="s">
        <v>148</v>
      </c>
      <c r="C7" s="391"/>
      <c r="D7" s="391"/>
      <c r="E7" s="391"/>
      <c r="F7" s="391"/>
      <c r="G7" s="391"/>
      <c r="H7" s="64"/>
    </row>
    <row r="8" spans="1:7" s="5" customFormat="1" ht="24.75" customHeight="1">
      <c r="A8" s="9" t="s">
        <v>32</v>
      </c>
      <c r="B8" s="279" t="s">
        <v>7</v>
      </c>
      <c r="C8" s="9" t="s">
        <v>8</v>
      </c>
      <c r="D8" s="9" t="s">
        <v>9</v>
      </c>
      <c r="E8" s="9" t="s">
        <v>29</v>
      </c>
      <c r="F8" s="9" t="s">
        <v>10</v>
      </c>
      <c r="G8" s="9" t="s">
        <v>11</v>
      </c>
    </row>
    <row r="9" spans="1:7" s="5" customFormat="1" ht="24.75" customHeight="1">
      <c r="A9" s="97">
        <v>1</v>
      </c>
      <c r="B9" s="280" t="s">
        <v>219</v>
      </c>
      <c r="C9" s="7">
        <f>'team results'!M50</f>
        <v>25</v>
      </c>
      <c r="D9" s="8">
        <f>'team results'!M42</f>
        <v>21</v>
      </c>
      <c r="E9" s="8"/>
      <c r="F9" s="8">
        <f>'team results'!M49</f>
        <v>4</v>
      </c>
      <c r="G9" s="7">
        <f>'team results'!M33</f>
        <v>85</v>
      </c>
    </row>
    <row r="10" spans="1:7" s="5" customFormat="1" ht="24.75" customHeight="1">
      <c r="A10" s="97">
        <v>2</v>
      </c>
      <c r="B10" s="280" t="s">
        <v>442</v>
      </c>
      <c r="C10" s="7">
        <f>'team results'!E50</f>
        <v>26</v>
      </c>
      <c r="D10" s="8">
        <f>'team results'!E42</f>
        <v>14</v>
      </c>
      <c r="E10" s="8"/>
      <c r="F10" s="8">
        <f>'team results'!E49</f>
        <v>12</v>
      </c>
      <c r="G10" s="7">
        <f>'team results'!E33</f>
        <v>72</v>
      </c>
    </row>
    <row r="11" spans="1:7" s="5" customFormat="1" ht="24.75" customHeight="1">
      <c r="A11" s="97">
        <v>3</v>
      </c>
      <c r="B11" s="280" t="s">
        <v>310</v>
      </c>
      <c r="C11" s="7">
        <f>'team results'!O50</f>
        <v>26</v>
      </c>
      <c r="D11" s="8">
        <f>'team results'!O42</f>
        <v>12</v>
      </c>
      <c r="E11" s="8"/>
      <c r="F11" s="8">
        <f>'team results'!O49</f>
        <v>14</v>
      </c>
      <c r="G11" s="7">
        <f>'team results'!O33</f>
        <v>68</v>
      </c>
    </row>
    <row r="12" spans="1:7" s="5" customFormat="1" ht="24.75" customHeight="1">
      <c r="A12" s="97">
        <v>4</v>
      </c>
      <c r="B12" s="280" t="s">
        <v>355</v>
      </c>
      <c r="C12" s="7">
        <f>'team results'!F50</f>
        <v>25</v>
      </c>
      <c r="D12" s="8">
        <f>'team results'!F42</f>
        <v>13</v>
      </c>
      <c r="E12" s="8"/>
      <c r="F12" s="8">
        <f>'team results'!F49</f>
        <v>12</v>
      </c>
      <c r="G12" s="7">
        <f>'team results'!F33</f>
        <v>65</v>
      </c>
    </row>
    <row r="13" spans="1:7" s="5" customFormat="1" ht="24.75" customHeight="1">
      <c r="A13" s="97">
        <v>5</v>
      </c>
      <c r="B13" s="280" t="s">
        <v>497</v>
      </c>
      <c r="C13" s="7">
        <f>'team results'!J50</f>
        <v>26</v>
      </c>
      <c r="D13" s="8">
        <f>'team results'!J42</f>
        <v>12</v>
      </c>
      <c r="E13" s="8"/>
      <c r="F13" s="8">
        <f>'team results'!J49</f>
        <v>14</v>
      </c>
      <c r="G13" s="7">
        <f>'team results'!J33</f>
        <v>65</v>
      </c>
    </row>
    <row r="14" spans="1:7" s="5" customFormat="1" ht="24.75" customHeight="1">
      <c r="A14" s="97">
        <v>6</v>
      </c>
      <c r="B14" s="280" t="s">
        <v>307</v>
      </c>
      <c r="C14" s="7">
        <f>'team results'!P50</f>
        <v>26</v>
      </c>
      <c r="D14" s="8">
        <f>'team results'!P42</f>
        <v>13</v>
      </c>
      <c r="E14" s="8"/>
      <c r="F14" s="8">
        <f>'team results'!P49</f>
        <v>13</v>
      </c>
      <c r="G14" s="7">
        <f>'team results'!P33</f>
        <v>64</v>
      </c>
    </row>
    <row r="15" spans="1:7" s="5" customFormat="1" ht="24.75" customHeight="1">
      <c r="A15" s="97">
        <v>7</v>
      </c>
      <c r="B15" s="280" t="s">
        <v>309</v>
      </c>
      <c r="C15" s="7">
        <f>'team results'!Q50</f>
        <v>26</v>
      </c>
      <c r="D15" s="8">
        <f>'team results'!Q42</f>
        <v>13</v>
      </c>
      <c r="E15" s="8"/>
      <c r="F15" s="8">
        <f>'team results'!Q49</f>
        <v>13</v>
      </c>
      <c r="G15" s="7">
        <f>'team results'!Q33</f>
        <v>64</v>
      </c>
    </row>
    <row r="16" spans="1:7" s="5" customFormat="1" ht="24.75" customHeight="1">
      <c r="A16" s="97">
        <v>8</v>
      </c>
      <c r="B16" s="280" t="s">
        <v>304</v>
      </c>
      <c r="C16" s="7">
        <f>'team results'!G50</f>
        <v>26</v>
      </c>
      <c r="D16" s="8">
        <f>'team results'!G42</f>
        <v>10</v>
      </c>
      <c r="E16" s="8"/>
      <c r="F16" s="8">
        <f>'team results'!G49</f>
        <v>16</v>
      </c>
      <c r="G16" s="7">
        <f>'team results'!G33</f>
        <v>63</v>
      </c>
    </row>
    <row r="17" spans="1:7" s="5" customFormat="1" ht="24.75" customHeight="1">
      <c r="A17" s="97">
        <v>9</v>
      </c>
      <c r="B17" s="280" t="s">
        <v>361</v>
      </c>
      <c r="C17" s="7">
        <f>'team results'!C50</f>
        <v>26</v>
      </c>
      <c r="D17" s="8">
        <f>'team results'!C42</f>
        <v>14</v>
      </c>
      <c r="E17" s="8"/>
      <c r="F17" s="8">
        <f>'team results'!C49</f>
        <v>12</v>
      </c>
      <c r="G17" s="7">
        <f>'team results'!C33</f>
        <v>62</v>
      </c>
    </row>
    <row r="18" spans="1:7" s="5" customFormat="1" ht="24.75" customHeight="1">
      <c r="A18" s="97">
        <v>10</v>
      </c>
      <c r="B18" s="280" t="s">
        <v>493</v>
      </c>
      <c r="C18" s="7">
        <f>'team results'!D50</f>
        <v>26</v>
      </c>
      <c r="D18" s="8">
        <f>'team results'!D42</f>
        <v>13</v>
      </c>
      <c r="E18" s="8"/>
      <c r="F18" s="8">
        <f>'team results'!D49</f>
        <v>13</v>
      </c>
      <c r="G18" s="7">
        <f>'team results'!D33</f>
        <v>61</v>
      </c>
    </row>
    <row r="19" spans="1:7" s="5" customFormat="1" ht="24.75" customHeight="1">
      <c r="A19" s="97">
        <v>11</v>
      </c>
      <c r="B19" s="280" t="s">
        <v>444</v>
      </c>
      <c r="C19" s="7">
        <f>'team results'!L50</f>
        <v>26</v>
      </c>
      <c r="D19" s="8">
        <f>'team results'!L42</f>
        <v>10</v>
      </c>
      <c r="F19" s="8">
        <f>'team results'!L49</f>
        <v>16</v>
      </c>
      <c r="G19" s="7">
        <f>'team results'!L33</f>
        <v>60</v>
      </c>
    </row>
    <row r="20" spans="1:7" s="5" customFormat="1" ht="24.75" customHeight="1">
      <c r="A20" s="97">
        <v>12</v>
      </c>
      <c r="B20" s="280" t="s">
        <v>305</v>
      </c>
      <c r="C20" s="7">
        <f>'team results'!I50</f>
        <v>26</v>
      </c>
      <c r="D20" s="8">
        <f>'team results'!I42</f>
        <v>12</v>
      </c>
      <c r="E20" s="8"/>
      <c r="F20" s="8">
        <f>'team results'!I49</f>
        <v>14</v>
      </c>
      <c r="G20" s="7">
        <f>'team results'!I33</f>
        <v>57</v>
      </c>
    </row>
    <row r="21" spans="1:7" s="5" customFormat="1" ht="24.75" customHeight="1">
      <c r="A21" s="97">
        <v>13</v>
      </c>
      <c r="B21" s="280" t="s">
        <v>308</v>
      </c>
      <c r="C21" s="7">
        <f>'team results'!K50</f>
        <v>24</v>
      </c>
      <c r="D21" s="8">
        <f>'team results'!K42</f>
        <v>12</v>
      </c>
      <c r="E21" s="8"/>
      <c r="F21" s="8">
        <f>'team results'!K49</f>
        <v>12</v>
      </c>
      <c r="G21" s="7">
        <f>'team results'!K33</f>
        <v>57</v>
      </c>
    </row>
    <row r="22" spans="1:7" s="5" customFormat="1" ht="24.75" customHeight="1">
      <c r="A22" s="97">
        <v>14</v>
      </c>
      <c r="B22" s="280" t="s">
        <v>306</v>
      </c>
      <c r="C22" s="7">
        <f>'team results'!H50</f>
        <v>26</v>
      </c>
      <c r="D22" s="8">
        <f>'team results'!H42</f>
        <v>11</v>
      </c>
      <c r="E22" s="8"/>
      <c r="F22" s="8">
        <f>'team results'!H49</f>
        <v>15</v>
      </c>
      <c r="G22" s="7">
        <f>'team results'!H33</f>
        <v>56</v>
      </c>
    </row>
    <row r="23" spans="1:7" s="5" customFormat="1" ht="24.75" customHeight="1">
      <c r="A23" s="97"/>
      <c r="B23" s="280"/>
      <c r="C23" s="7"/>
      <c r="D23" s="8"/>
      <c r="E23" s="8"/>
      <c r="F23" s="8"/>
      <c r="G23" s="7"/>
    </row>
    <row r="24" spans="1:7" s="5" customFormat="1" ht="24.75" customHeight="1">
      <c r="A24" s="97"/>
      <c r="B24" s="280"/>
      <c r="C24" s="7"/>
      <c r="D24" s="8"/>
      <c r="E24" s="8"/>
      <c r="F24" s="8"/>
      <c r="G24" s="7"/>
    </row>
    <row r="29" spans="1:7" ht="12.75">
      <c r="A29" s="90" t="s">
        <v>243</v>
      </c>
      <c r="D29" s="226"/>
      <c r="E29" s="226"/>
      <c r="F29" s="226"/>
      <c r="G29" s="226"/>
    </row>
    <row r="30" spans="1:7" ht="12.75">
      <c r="A30" s="90"/>
      <c r="C30" s="226"/>
      <c r="D30" s="226"/>
      <c r="E30" s="226"/>
      <c r="F30" s="226"/>
      <c r="G30" s="226"/>
    </row>
    <row r="31" spans="1:7" ht="12.75">
      <c r="A31" s="90"/>
      <c r="B31" s="282"/>
      <c r="C31" s="226"/>
      <c r="D31" s="226"/>
      <c r="E31" s="226"/>
      <c r="F31" s="226"/>
      <c r="G31" s="226"/>
    </row>
    <row r="32" spans="1:7" ht="12.75">
      <c r="A32" s="90"/>
      <c r="B32" s="321"/>
      <c r="C32" s="226"/>
      <c r="D32" s="194"/>
      <c r="E32" s="226"/>
      <c r="F32" s="226"/>
      <c r="G32" s="226"/>
    </row>
    <row r="33" spans="1:7" ht="12.75">
      <c r="A33" s="90"/>
      <c r="B33" s="282"/>
      <c r="C33" s="226"/>
      <c r="E33" s="226"/>
      <c r="F33" s="226"/>
      <c r="G33" s="226"/>
    </row>
    <row r="34" spans="3:7" ht="12.75">
      <c r="C34" s="226"/>
      <c r="D34" s="226"/>
      <c r="E34" s="226"/>
      <c r="F34" s="226"/>
      <c r="G34" s="226"/>
    </row>
    <row r="35" spans="1:7" ht="12.75">
      <c r="A35" s="90"/>
      <c r="B35" s="282"/>
      <c r="C35" s="226" t="s">
        <v>42</v>
      </c>
      <c r="D35" s="226"/>
      <c r="E35" s="226"/>
      <c r="F35" s="226"/>
      <c r="G35" s="226"/>
    </row>
    <row r="36" spans="1:7" ht="12.75">
      <c r="A36" s="90"/>
      <c r="B36" s="282"/>
      <c r="C36" s="226"/>
      <c r="D36" s="226"/>
      <c r="E36" s="226"/>
      <c r="F36" s="226"/>
      <c r="G36" s="226"/>
    </row>
    <row r="37" spans="1:7" ht="12.75">
      <c r="A37" s="90"/>
      <c r="B37" s="282"/>
      <c r="C37" s="226"/>
      <c r="D37" s="226"/>
      <c r="E37" s="226"/>
      <c r="F37" s="226"/>
      <c r="G37" s="226"/>
    </row>
    <row r="38" spans="1:6" ht="12.75">
      <c r="A38" s="90"/>
      <c r="B38" s="282"/>
      <c r="D38" s="197"/>
      <c r="E38" s="197"/>
      <c r="F38" s="197"/>
    </row>
    <row r="39" spans="1:6" ht="12.75">
      <c r="A39" s="210"/>
      <c r="B39" s="282"/>
      <c r="C39" s="197"/>
      <c r="D39" s="197"/>
      <c r="E39" s="209"/>
      <c r="F39" s="197"/>
    </row>
    <row r="40" spans="1:6" ht="12.75">
      <c r="A40" s="196"/>
      <c r="B40" s="282"/>
      <c r="C40" s="197"/>
      <c r="D40" s="197"/>
      <c r="E40" s="197"/>
      <c r="F40" s="197"/>
    </row>
    <row r="41" ht="12.75">
      <c r="A41" s="196"/>
    </row>
    <row r="42" ht="12.75">
      <c r="A42" s="90"/>
    </row>
    <row r="55" ht="23.25">
      <c r="B55" s="283"/>
    </row>
    <row r="56" ht="15.75">
      <c r="B56" s="284"/>
    </row>
    <row r="57" ht="12.75">
      <c r="B57" s="285"/>
    </row>
    <row r="58" ht="15.75">
      <c r="B58" s="284"/>
    </row>
    <row r="59" ht="12.75">
      <c r="B59" s="285"/>
    </row>
    <row r="61" ht="12.75">
      <c r="B61" s="285"/>
    </row>
    <row r="62" ht="23.25">
      <c r="B62" s="286"/>
    </row>
  </sheetData>
  <mergeCells count="5">
    <mergeCell ref="B5:H5"/>
    <mergeCell ref="B7:G7"/>
    <mergeCell ref="A4:H4"/>
    <mergeCell ref="A1:H1"/>
    <mergeCell ref="A3:H3"/>
  </mergeCells>
  <hyperlinks>
    <hyperlink ref="B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10">
      <selection activeCell="Q28" sqref="Q28"/>
    </sheetView>
  </sheetViews>
  <sheetFormatPr defaultColWidth="9.140625" defaultRowHeight="19.5" customHeight="1"/>
  <cols>
    <col min="1" max="1" width="18.7109375" style="5" customWidth="1"/>
    <col min="2" max="2" width="9.140625" style="11" customWidth="1"/>
    <col min="3" max="3" width="12.421875" style="11" bestFit="1" customWidth="1"/>
    <col min="4" max="4" width="12.00390625" style="11" bestFit="1" customWidth="1"/>
    <col min="5" max="5" width="9.140625" style="11" customWidth="1"/>
    <col min="6" max="6" width="11.140625" style="11" bestFit="1" customWidth="1"/>
    <col min="7" max="7" width="11.140625" style="11" customWidth="1"/>
    <col min="8" max="8" width="10.57421875" style="11" bestFit="1" customWidth="1"/>
    <col min="9" max="18" width="9.140625" style="11" customWidth="1"/>
    <col min="19" max="16384" width="9.140625" style="27" customWidth="1"/>
  </cols>
  <sheetData>
    <row r="1" spans="1:18" ht="22.5">
      <c r="A1" s="83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9" ht="137.25">
      <c r="A2" s="13" t="s">
        <v>12</v>
      </c>
      <c r="B2" s="39" t="s">
        <v>13</v>
      </c>
      <c r="C2" s="39" t="s">
        <v>361</v>
      </c>
      <c r="D2" s="39" t="s">
        <v>0</v>
      </c>
      <c r="E2" s="39" t="s">
        <v>442</v>
      </c>
      <c r="F2" s="39" t="s">
        <v>14</v>
      </c>
      <c r="G2" s="39" t="s">
        <v>15</v>
      </c>
      <c r="H2" s="39" t="s">
        <v>3</v>
      </c>
      <c r="I2" s="39" t="s">
        <v>33</v>
      </c>
      <c r="J2" s="39" t="s">
        <v>34</v>
      </c>
      <c r="K2" s="39" t="s">
        <v>16</v>
      </c>
      <c r="L2" s="39" t="s">
        <v>444</v>
      </c>
      <c r="M2" s="39" t="s">
        <v>219</v>
      </c>
      <c r="N2" s="354" t="s">
        <v>142</v>
      </c>
      <c r="O2" s="39" t="s">
        <v>100</v>
      </c>
      <c r="P2" s="39" t="s">
        <v>4</v>
      </c>
      <c r="Q2" s="39" t="s">
        <v>5</v>
      </c>
      <c r="R2" s="354" t="s">
        <v>101</v>
      </c>
      <c r="S2" s="67" t="s">
        <v>109</v>
      </c>
    </row>
    <row r="3" spans="1:19" ht="19.5" customHeight="1">
      <c r="A3" s="16">
        <v>42619</v>
      </c>
      <c r="B3" s="17">
        <v>1</v>
      </c>
      <c r="C3" s="17">
        <f>fixtures!C15</f>
        <v>3</v>
      </c>
      <c r="D3" s="17">
        <f>fixtures!D15</f>
        <v>2</v>
      </c>
      <c r="E3" s="17">
        <f>fixtures!C16</f>
        <v>2</v>
      </c>
      <c r="F3" s="17">
        <f>fixtures!D16</f>
        <v>3</v>
      </c>
      <c r="G3" s="17">
        <f>fixtures!C17</f>
        <v>1</v>
      </c>
      <c r="H3" s="17">
        <f>fixtures!C18</f>
        <v>2</v>
      </c>
      <c r="I3" s="17">
        <f>fixtures!D18</f>
        <v>3</v>
      </c>
      <c r="J3" s="17">
        <f>fixtures!C19</f>
        <v>2</v>
      </c>
      <c r="K3" s="17">
        <f>fixtures!D19</f>
        <v>3</v>
      </c>
      <c r="L3" s="17">
        <f>fixtures!C20</f>
        <v>2</v>
      </c>
      <c r="M3" s="17">
        <f>fixtures!D17</f>
        <v>4</v>
      </c>
      <c r="N3" s="17"/>
      <c r="O3" s="17">
        <f>fixtures!D20</f>
        <v>3</v>
      </c>
      <c r="P3" s="17">
        <f>fixtures!C21</f>
        <v>2</v>
      </c>
      <c r="Q3" s="17">
        <f>fixtures!D21</f>
        <v>3</v>
      </c>
      <c r="R3" s="17"/>
      <c r="S3" s="66">
        <f>SUM(C3:R3)</f>
        <v>35</v>
      </c>
    </row>
    <row r="4" spans="1:19" ht="19.5" customHeight="1">
      <c r="A4" s="16">
        <v>42626</v>
      </c>
      <c r="B4" s="17">
        <v>2</v>
      </c>
      <c r="C4" s="17">
        <f>fixtures!I21</f>
        <v>3</v>
      </c>
      <c r="D4" s="17">
        <f>fixtures!I15</f>
        <v>2</v>
      </c>
      <c r="E4" s="17">
        <f>fixtures!H15</f>
        <v>3</v>
      </c>
      <c r="F4" s="17">
        <f>fixtures!I16</f>
        <v>3</v>
      </c>
      <c r="G4" s="17">
        <f>fixtures!H16</f>
        <v>2</v>
      </c>
      <c r="H4" s="17">
        <f>fixtures!H17</f>
        <v>1</v>
      </c>
      <c r="I4" s="17">
        <f>fixtures!H18</f>
        <v>0</v>
      </c>
      <c r="J4" s="17">
        <f>fixtures!I18</f>
        <v>5</v>
      </c>
      <c r="K4" s="17">
        <f>fixtures!H19</f>
        <v>3</v>
      </c>
      <c r="L4" s="17">
        <f>fixtures!I19</f>
        <v>2</v>
      </c>
      <c r="M4" s="17">
        <f>fixtures!I17</f>
        <v>4</v>
      </c>
      <c r="N4" s="17"/>
      <c r="O4" s="17">
        <f>fixtures!H20</f>
        <v>2</v>
      </c>
      <c r="P4" s="17">
        <f>fixtures!I20</f>
        <v>3</v>
      </c>
      <c r="Q4" s="17">
        <f>fixtures!H21</f>
        <v>2</v>
      </c>
      <c r="R4" s="17"/>
      <c r="S4" s="66">
        <f aca="true" t="shared" si="0" ref="S4:S32">SUM(C4:R4)</f>
        <v>35</v>
      </c>
    </row>
    <row r="5" spans="1:19" ht="19.5" customHeight="1">
      <c r="A5" s="16">
        <v>42633</v>
      </c>
      <c r="B5" s="17">
        <v>3</v>
      </c>
      <c r="C5" s="17">
        <f>fixtures!C31</f>
        <v>3</v>
      </c>
      <c r="D5" s="17">
        <f>fixtures!D30</f>
        <v>4</v>
      </c>
      <c r="E5" s="17">
        <f>fixtures!C28</f>
        <v>3</v>
      </c>
      <c r="F5" s="17">
        <f>fixtures!D29</f>
        <v>2</v>
      </c>
      <c r="G5" s="17">
        <f>fixtures!D28</f>
        <v>2</v>
      </c>
      <c r="H5" s="17">
        <f>fixtures!D31</f>
        <v>2</v>
      </c>
      <c r="I5" s="17">
        <f>fixtures!C30</f>
        <v>1</v>
      </c>
      <c r="J5" s="17">
        <f>fixtures!D32</f>
        <v>4</v>
      </c>
      <c r="K5" s="17">
        <f>fixtures!D33</f>
        <v>3</v>
      </c>
      <c r="L5" s="17">
        <f>fixtures!C32</f>
        <v>1</v>
      </c>
      <c r="M5" s="17">
        <f>fixtures!C29</f>
        <v>3</v>
      </c>
      <c r="N5" s="17"/>
      <c r="O5" s="17">
        <f>fixtures!C34</f>
        <v>2</v>
      </c>
      <c r="P5" s="17">
        <f>fixtures!C33</f>
        <v>2</v>
      </c>
      <c r="Q5" s="17">
        <f>fixtures!D34</f>
        <v>3</v>
      </c>
      <c r="R5" s="17"/>
      <c r="S5" s="66">
        <f t="shared" si="0"/>
        <v>35</v>
      </c>
    </row>
    <row r="6" spans="1:19" ht="19.5" customHeight="1">
      <c r="A6" s="16">
        <v>42640</v>
      </c>
      <c r="B6" s="17">
        <v>4</v>
      </c>
      <c r="C6" s="17">
        <f>fixtures!I29</f>
        <v>3</v>
      </c>
      <c r="D6" s="17">
        <f>fixtures!I28</f>
        <v>1</v>
      </c>
      <c r="E6" s="17">
        <f>fixtures!H29</f>
        <v>2</v>
      </c>
      <c r="F6" s="17">
        <f>fixtures!H30</f>
        <v>2</v>
      </c>
      <c r="G6" s="17">
        <f>fixtures!I31</f>
        <v>3</v>
      </c>
      <c r="H6" s="17">
        <f>fixtures!I30</f>
        <v>3</v>
      </c>
      <c r="I6" s="17">
        <f>fixtures!H31</f>
        <v>2</v>
      </c>
      <c r="J6" s="17">
        <f>fixtures!I32</f>
        <v>3</v>
      </c>
      <c r="K6" s="17">
        <f>fixtures!H34</f>
        <v>0</v>
      </c>
      <c r="L6" s="17">
        <f>fixtures!H33</f>
        <v>2</v>
      </c>
      <c r="M6" s="17">
        <f>fixtures!H28</f>
        <v>4</v>
      </c>
      <c r="N6" s="17"/>
      <c r="O6" s="17">
        <f>fixtures!I34</f>
        <v>5</v>
      </c>
      <c r="P6" s="17">
        <f>fixtures!I33</f>
        <v>3</v>
      </c>
      <c r="Q6" s="17">
        <f>fixtures!H32</f>
        <v>2</v>
      </c>
      <c r="R6" s="17"/>
      <c r="S6" s="66">
        <f t="shared" si="0"/>
        <v>35</v>
      </c>
    </row>
    <row r="7" spans="1:19" ht="19.5" customHeight="1">
      <c r="A7" s="16">
        <v>42647</v>
      </c>
      <c r="B7" s="17">
        <v>5</v>
      </c>
      <c r="C7" s="17">
        <f>fixtures!D41</f>
        <v>4</v>
      </c>
      <c r="D7" s="17">
        <f>fixtures!C42</f>
        <v>2</v>
      </c>
      <c r="E7" s="17">
        <f>fixtures!D44</f>
        <v>1</v>
      </c>
      <c r="F7" s="17">
        <f>fixtures!D46</f>
        <v>2</v>
      </c>
      <c r="G7" s="17">
        <f>fixtures!D47</f>
        <v>1</v>
      </c>
      <c r="H7" s="17">
        <f>fixtures!D42</f>
        <v>3</v>
      </c>
      <c r="I7" s="17">
        <f>fixtures!D43</f>
        <v>2</v>
      </c>
      <c r="J7" s="17">
        <f>fixtures!C44</f>
        <v>4</v>
      </c>
      <c r="K7" s="17">
        <f>fixtures!C45</f>
        <v>2</v>
      </c>
      <c r="L7" s="17">
        <f>fixtures!C46</f>
        <v>3</v>
      </c>
      <c r="M7" s="17">
        <f>fixtures!C43</f>
        <v>3</v>
      </c>
      <c r="N7" s="17"/>
      <c r="O7" s="17">
        <f>fixtures!C47</f>
        <v>4</v>
      </c>
      <c r="P7" s="17">
        <f>fixtures!C41</f>
        <v>1</v>
      </c>
      <c r="Q7" s="17">
        <f>fixtures!D45</f>
        <v>3</v>
      </c>
      <c r="R7" s="17"/>
      <c r="S7" s="66">
        <f t="shared" si="0"/>
        <v>35</v>
      </c>
    </row>
    <row r="8" spans="1:19" ht="19.5" customHeight="1">
      <c r="A8" s="16">
        <v>42654</v>
      </c>
      <c r="B8" s="17">
        <v>6</v>
      </c>
      <c r="C8" s="17">
        <f>fixtures!I43</f>
        <v>1</v>
      </c>
      <c r="D8" s="17">
        <f>fixtures!I42</f>
        <v>3</v>
      </c>
      <c r="E8" s="17">
        <f>fixtures!H41</f>
        <v>4</v>
      </c>
      <c r="F8" s="17">
        <f>fixtures!H43</f>
        <v>4</v>
      </c>
      <c r="G8" s="17">
        <f>fixtures!I44</f>
        <v>1</v>
      </c>
      <c r="H8" s="17">
        <f>fixtures!H47</f>
        <v>3</v>
      </c>
      <c r="I8" s="17">
        <f>fixtures!I45</f>
        <v>1</v>
      </c>
      <c r="J8" s="17">
        <f>fixtures!H44</f>
        <v>4</v>
      </c>
      <c r="K8" s="17">
        <f>fixtures!I46</f>
        <v>0</v>
      </c>
      <c r="L8" s="17">
        <f>fixtures!I47</f>
        <v>2</v>
      </c>
      <c r="M8" s="17">
        <f>fixtures!H46</f>
        <v>0</v>
      </c>
      <c r="N8" s="17"/>
      <c r="O8" s="17">
        <f>fixtures!H45</f>
        <v>4</v>
      </c>
      <c r="P8" s="17">
        <f>fixtures!I41</f>
        <v>1</v>
      </c>
      <c r="Q8" s="17">
        <f>fixtures!H42</f>
        <v>2</v>
      </c>
      <c r="R8" s="17"/>
      <c r="S8" s="66">
        <f t="shared" si="0"/>
        <v>30</v>
      </c>
    </row>
    <row r="9" spans="1:19" ht="19.5" customHeight="1">
      <c r="A9" s="16">
        <v>42661</v>
      </c>
      <c r="B9" s="17">
        <v>7</v>
      </c>
      <c r="C9" s="17">
        <f>fixtures!C54</f>
        <v>3</v>
      </c>
      <c r="D9" s="17">
        <f>fixtures!C55</f>
        <v>2</v>
      </c>
      <c r="E9" s="17">
        <f>fixtures!D56</f>
        <v>3</v>
      </c>
      <c r="F9" s="17">
        <f>fixtures!D55</f>
        <v>3</v>
      </c>
      <c r="G9" s="17">
        <f>fixtures!C60</f>
        <v>4</v>
      </c>
      <c r="H9" s="17">
        <f>fixtures!D59</f>
        <v>1</v>
      </c>
      <c r="I9" s="17">
        <f>fixtures!C56</f>
        <v>2</v>
      </c>
      <c r="J9" s="17">
        <f>fixtures!D57</f>
        <v>4</v>
      </c>
      <c r="K9" s="17">
        <f>fixtures!C59</f>
        <v>4</v>
      </c>
      <c r="L9" s="17">
        <f>fixtures!D60</f>
        <v>1</v>
      </c>
      <c r="M9" s="71">
        <f>fixtures!C58</f>
        <v>3</v>
      </c>
      <c r="N9" s="17"/>
      <c r="O9" s="17">
        <f>fixtures!D54</f>
        <v>2</v>
      </c>
      <c r="P9" s="17">
        <f>fixtures!C57</f>
        <v>1</v>
      </c>
      <c r="Q9" s="17">
        <f>fixtures!D58</f>
        <v>2</v>
      </c>
      <c r="R9" s="17"/>
      <c r="S9" s="66">
        <f t="shared" si="0"/>
        <v>35</v>
      </c>
    </row>
    <row r="10" spans="1:19" ht="19.5" customHeight="1">
      <c r="A10" s="16">
        <v>42668</v>
      </c>
      <c r="B10" s="17">
        <v>8</v>
      </c>
      <c r="C10" s="17">
        <f>fixtures!I60</f>
        <v>3</v>
      </c>
      <c r="D10" s="17">
        <f>fixtures!I55</f>
        <v>3</v>
      </c>
      <c r="E10" s="17">
        <f>fixtures!H54</f>
        <v>2</v>
      </c>
      <c r="F10" s="17">
        <f>fixtures!H56</f>
        <v>3</v>
      </c>
      <c r="G10" s="17">
        <f>fixtures!H57</f>
        <v>2</v>
      </c>
      <c r="H10" s="17">
        <f>fixtures!H58</f>
        <v>4</v>
      </c>
      <c r="I10" s="17">
        <f>fixtures!H59</f>
        <v>4</v>
      </c>
      <c r="J10" s="17">
        <f>fixtures!I58</f>
        <v>1</v>
      </c>
      <c r="K10" s="17">
        <f>fixtures!H60</f>
        <v>2</v>
      </c>
      <c r="L10" s="17">
        <f>fixtures!I59</f>
        <v>1</v>
      </c>
      <c r="M10" s="17">
        <f>fixtures!I54</f>
        <v>3</v>
      </c>
      <c r="N10" s="17"/>
      <c r="O10" s="17">
        <f>fixtures!I56</f>
        <v>2</v>
      </c>
      <c r="P10" s="17">
        <f>fixtures!H55</f>
        <v>2</v>
      </c>
      <c r="Q10" s="17">
        <f>fixtures!I57</f>
        <v>3</v>
      </c>
      <c r="R10" s="17"/>
      <c r="S10" s="66">
        <f t="shared" si="0"/>
        <v>35</v>
      </c>
    </row>
    <row r="11" spans="1:19" ht="19.5" customHeight="1">
      <c r="A11" s="16">
        <v>42675</v>
      </c>
      <c r="B11" s="17">
        <v>9</v>
      </c>
      <c r="C11" s="17">
        <f>fixtures!D68</f>
        <v>1</v>
      </c>
      <c r="D11" s="17">
        <f>fixtures!C67</f>
        <v>2</v>
      </c>
      <c r="E11" s="17">
        <f>fixtures!D73</f>
        <v>2</v>
      </c>
      <c r="F11" s="17">
        <f>fixtures!C72</f>
        <v>1</v>
      </c>
      <c r="G11" s="17">
        <f>fixtures!D67</f>
        <v>3</v>
      </c>
      <c r="H11" s="17">
        <f>fixtures!D71</f>
        <v>1</v>
      </c>
      <c r="I11" s="17">
        <f>fixtures!D70</f>
        <v>3</v>
      </c>
      <c r="J11" s="17">
        <f>fixtures!C69</f>
        <v>3</v>
      </c>
      <c r="K11" s="17">
        <f>fixtures!C70</f>
        <v>2</v>
      </c>
      <c r="L11" s="17">
        <f>fixtures!C68</f>
        <v>4</v>
      </c>
      <c r="M11" s="17">
        <f>fixtures!D69</f>
        <v>2</v>
      </c>
      <c r="N11" s="17"/>
      <c r="O11" s="17">
        <f>fixtures!C73</f>
        <v>3</v>
      </c>
      <c r="P11" s="17">
        <f>fixtures!D72</f>
        <v>4</v>
      </c>
      <c r="Q11" s="17">
        <f>fixtures!C71</f>
        <v>4</v>
      </c>
      <c r="R11" s="17"/>
      <c r="S11" s="66">
        <f t="shared" si="0"/>
        <v>35</v>
      </c>
    </row>
    <row r="12" spans="1:19" ht="19.5" customHeight="1">
      <c r="A12" s="16">
        <v>42682</v>
      </c>
      <c r="B12" s="17">
        <v>10</v>
      </c>
      <c r="C12" s="17">
        <f>fixtures!H69</f>
        <v>3</v>
      </c>
      <c r="D12" s="17">
        <f>fixtures!H67</f>
        <v>0</v>
      </c>
      <c r="E12" s="17">
        <f>fixtures!I68</f>
        <v>5</v>
      </c>
      <c r="F12" s="17">
        <f>fixtures!I70</f>
        <v>4</v>
      </c>
      <c r="G12" s="17">
        <f>fixtures!H73</f>
        <v>4</v>
      </c>
      <c r="H12" s="17">
        <f>fixtures!H68</f>
        <v>0</v>
      </c>
      <c r="I12" s="17">
        <f>fixtures!I69</f>
        <v>2</v>
      </c>
      <c r="J12" s="17">
        <f>fixtures!H70</f>
        <v>1</v>
      </c>
      <c r="K12" s="17">
        <f>fixtures!I73</f>
        <v>1</v>
      </c>
      <c r="L12" s="17">
        <f>fixtures!I72</f>
        <v>2</v>
      </c>
      <c r="M12" s="17">
        <f>fixtures!H71</f>
        <v>3</v>
      </c>
      <c r="N12" s="17"/>
      <c r="O12" s="17">
        <f>fixtures!I67</f>
        <v>5</v>
      </c>
      <c r="P12" s="17">
        <f>fixtures!I71</f>
        <v>2</v>
      </c>
      <c r="Q12" s="17">
        <f>fixtures!H72</f>
        <v>3</v>
      </c>
      <c r="R12" s="17"/>
      <c r="S12" s="66">
        <f t="shared" si="0"/>
        <v>35</v>
      </c>
    </row>
    <row r="13" spans="1:19" ht="19.5" customHeight="1">
      <c r="A13" s="16">
        <v>42689</v>
      </c>
      <c r="B13" s="17">
        <v>11</v>
      </c>
      <c r="C13" s="17" t="str">
        <f>fixtures!D86</f>
        <v>O</v>
      </c>
      <c r="D13" s="17">
        <f>fixtures!C82</f>
        <v>4</v>
      </c>
      <c r="E13" s="17">
        <f>fixtures!D80</f>
        <v>3</v>
      </c>
      <c r="F13" s="17">
        <f>fixtures!C84</f>
        <v>3</v>
      </c>
      <c r="G13" s="17">
        <f>fixtures!D85</f>
        <v>1</v>
      </c>
      <c r="H13" s="17">
        <f>fixtures!C85</f>
        <v>4</v>
      </c>
      <c r="I13" s="65">
        <f>fixtures!D81</f>
        <v>1</v>
      </c>
      <c r="J13" s="17">
        <f>fixtures!C83</f>
        <v>3</v>
      </c>
      <c r="K13" s="17">
        <f>fixtures!C80</f>
        <v>2</v>
      </c>
      <c r="L13" s="17">
        <f>fixtures!D82</f>
        <v>1</v>
      </c>
      <c r="M13" s="17">
        <f>fixtures!C86</f>
        <v>5</v>
      </c>
      <c r="N13" s="17"/>
      <c r="O13" s="17">
        <f>fixtures!D83</f>
        <v>2</v>
      </c>
      <c r="P13" s="17">
        <f>fixtures!C81</f>
        <v>4</v>
      </c>
      <c r="Q13" s="17">
        <f>fixtures!D84</f>
        <v>2</v>
      </c>
      <c r="R13" s="17"/>
      <c r="S13" s="66">
        <f t="shared" si="0"/>
        <v>35</v>
      </c>
    </row>
    <row r="14" spans="1:19" ht="19.5" customHeight="1">
      <c r="A14" s="16">
        <v>42696</v>
      </c>
      <c r="B14" s="17">
        <v>12</v>
      </c>
      <c r="C14" s="17">
        <f>fixtures!H80</f>
        <v>2</v>
      </c>
      <c r="D14" s="17">
        <f>fixtures!H81</f>
        <v>2</v>
      </c>
      <c r="E14" s="17">
        <f>fixtures!I82</f>
        <v>3</v>
      </c>
      <c r="F14" s="17">
        <f>fixtures!I83</f>
        <v>2</v>
      </c>
      <c r="G14" s="17">
        <f>fixtures!H84</f>
        <v>2</v>
      </c>
      <c r="H14" s="17">
        <f>fixtures!H86</f>
        <v>3</v>
      </c>
      <c r="I14" s="17">
        <f>fixtures!H83</f>
        <v>3</v>
      </c>
      <c r="J14" s="17">
        <f>fixtures!I80</f>
        <v>3</v>
      </c>
      <c r="K14" s="17">
        <f>fixtures!I81</f>
        <v>3</v>
      </c>
      <c r="L14" s="17">
        <f>fixtures!H85</f>
        <v>2</v>
      </c>
      <c r="M14" s="17">
        <f>fixtures!I85</f>
        <v>3</v>
      </c>
      <c r="N14" s="17"/>
      <c r="O14" s="17">
        <f>fixtures!I86</f>
        <v>2</v>
      </c>
      <c r="P14" s="17">
        <f>fixtures!I84</f>
        <v>3</v>
      </c>
      <c r="Q14" s="17">
        <f>fixtures!H82</f>
        <v>2</v>
      </c>
      <c r="R14" s="17"/>
      <c r="S14" s="66">
        <f t="shared" si="0"/>
        <v>35</v>
      </c>
    </row>
    <row r="15" spans="1:19" ht="19.5" customHeight="1">
      <c r="A15" s="16">
        <v>42703</v>
      </c>
      <c r="B15" s="17">
        <v>13</v>
      </c>
      <c r="C15" s="17">
        <f>fixtures!C93</f>
        <v>0</v>
      </c>
      <c r="D15" s="17">
        <f>fixtures!C94</f>
        <v>2</v>
      </c>
      <c r="E15" s="17">
        <f>fixtures!D95</f>
        <v>4</v>
      </c>
      <c r="F15" s="17">
        <f>fixtures!C96</f>
        <v>0</v>
      </c>
      <c r="G15" s="17">
        <f>fixtures!D93</f>
        <v>5</v>
      </c>
      <c r="H15" s="17">
        <f>fixtures!D97</f>
        <v>3</v>
      </c>
      <c r="I15" s="17">
        <f>fixtures!C99</f>
        <v>3</v>
      </c>
      <c r="J15" s="17">
        <f>fixtures!D94</f>
        <v>3</v>
      </c>
      <c r="K15" s="17">
        <f>fixtures!D96</f>
        <v>0</v>
      </c>
      <c r="L15" s="17">
        <f>fixtures!C95</f>
        <v>1</v>
      </c>
      <c r="M15" s="17">
        <f>fixtures!D98</f>
        <v>2</v>
      </c>
      <c r="N15" s="17"/>
      <c r="O15" s="17">
        <f>fixtures!C98</f>
        <v>3</v>
      </c>
      <c r="P15" s="17">
        <f>fixtures!C97</f>
        <v>2</v>
      </c>
      <c r="Q15" s="17">
        <f>fixtures!D99</f>
        <v>2</v>
      </c>
      <c r="R15" s="17"/>
      <c r="S15" s="66">
        <f t="shared" si="0"/>
        <v>30</v>
      </c>
    </row>
    <row r="16" spans="1:19" ht="19.5" customHeight="1">
      <c r="A16" s="16">
        <v>42710</v>
      </c>
      <c r="B16" s="17">
        <v>14</v>
      </c>
      <c r="C16" s="17">
        <f>fixtures!I93</f>
        <v>2</v>
      </c>
      <c r="D16" s="17">
        <f>fixtures!H93</f>
        <v>3</v>
      </c>
      <c r="E16" s="17">
        <f>fixtures!I94</f>
        <v>4</v>
      </c>
      <c r="F16" s="17">
        <f>fixtures!H94</f>
        <v>1</v>
      </c>
      <c r="G16" s="17">
        <f>fixtures!I95</f>
        <v>2</v>
      </c>
      <c r="H16" s="17">
        <f>fixtures!I96</f>
        <v>2</v>
      </c>
      <c r="I16" s="17">
        <f>fixtures!H96</f>
        <v>2</v>
      </c>
      <c r="J16" s="17">
        <f>fixtures!I97</f>
        <v>2</v>
      </c>
      <c r="K16" s="17">
        <f>fixtures!H97</f>
        <v>3</v>
      </c>
      <c r="L16" s="17">
        <f>fixtures!I98</f>
        <v>2</v>
      </c>
      <c r="M16" s="17">
        <f>fixtures!H95</f>
        <v>3</v>
      </c>
      <c r="N16" s="17"/>
      <c r="O16" s="17">
        <f>fixtures!H98</f>
        <v>3</v>
      </c>
      <c r="P16" s="17">
        <f>fixtures!I99</f>
        <v>1</v>
      </c>
      <c r="Q16" s="17">
        <f>fixtures!H99</f>
        <v>4</v>
      </c>
      <c r="R16" s="17"/>
      <c r="S16" s="66">
        <f t="shared" si="0"/>
        <v>34</v>
      </c>
    </row>
    <row r="17" spans="1:19" ht="19.5" customHeight="1" thickBot="1">
      <c r="A17" s="57">
        <v>42717</v>
      </c>
      <c r="B17" s="47">
        <v>15</v>
      </c>
      <c r="C17" s="47">
        <f>fixtures!C112</f>
        <v>3</v>
      </c>
      <c r="D17" s="47">
        <f>fixtures!C106</f>
        <v>3</v>
      </c>
      <c r="E17" s="47">
        <f>fixtures!D106</f>
        <v>2</v>
      </c>
      <c r="F17" s="47">
        <f>fixtures!C107</f>
        <v>4</v>
      </c>
      <c r="G17" s="47">
        <f>fixtures!D107</f>
        <v>1</v>
      </c>
      <c r="H17" s="47" t="str">
        <f>fixtures!D108</f>
        <v>o</v>
      </c>
      <c r="I17" s="47">
        <f>fixtures!D109</f>
        <v>3</v>
      </c>
      <c r="J17" s="47">
        <f>fixtures!C109</f>
        <v>2</v>
      </c>
      <c r="K17" s="47">
        <f>fixtures!D110</f>
        <v>3</v>
      </c>
      <c r="L17" s="47">
        <f>fixtures!C110</f>
        <v>2</v>
      </c>
      <c r="M17" s="47">
        <f>fixtures!C108</f>
        <v>5</v>
      </c>
      <c r="N17" s="47"/>
      <c r="O17" s="47">
        <f>fixtures!D111</f>
        <v>0</v>
      </c>
      <c r="P17" s="47">
        <f>fixtures!C111</f>
        <v>4</v>
      </c>
      <c r="Q17" s="47">
        <f>fixtures!D112</f>
        <v>2</v>
      </c>
      <c r="R17" s="47"/>
      <c r="S17" s="66">
        <f t="shared" si="0"/>
        <v>34</v>
      </c>
    </row>
    <row r="18" spans="1:19" ht="19.5" customHeight="1">
      <c r="A18" s="45">
        <v>42724</v>
      </c>
      <c r="B18" s="46">
        <v>16</v>
      </c>
      <c r="C18" s="46">
        <f>fixtures!I109</f>
        <v>3</v>
      </c>
      <c r="D18" s="46">
        <f>fixtures!H108</f>
        <v>2</v>
      </c>
      <c r="E18" s="46">
        <f>fixtures!I106</f>
        <v>2</v>
      </c>
      <c r="F18" s="46">
        <f>fixtures!H107</f>
        <v>3</v>
      </c>
      <c r="G18" s="46">
        <f>fixtures!H106</f>
        <v>3</v>
      </c>
      <c r="H18" s="46">
        <f>fixtures!H109</f>
        <v>2</v>
      </c>
      <c r="I18" s="46">
        <f>fixtures!I108</f>
        <v>3</v>
      </c>
      <c r="J18" s="46">
        <f>fixtures!H110</f>
        <v>2</v>
      </c>
      <c r="K18" s="46">
        <f>fixtures!H111</f>
        <v>4</v>
      </c>
      <c r="L18" s="46">
        <f>fixtures!I110</f>
        <v>3</v>
      </c>
      <c r="M18" s="46">
        <f>fixtures!I107</f>
        <v>2</v>
      </c>
      <c r="N18" s="46"/>
      <c r="O18" s="46">
        <f>fixtures!I112</f>
        <v>3</v>
      </c>
      <c r="P18" s="46">
        <f>fixtures!I111</f>
        <v>1</v>
      </c>
      <c r="Q18" s="46">
        <f>fixtures!H112</f>
        <v>2</v>
      </c>
      <c r="R18" s="46"/>
      <c r="S18" s="66">
        <f t="shared" si="0"/>
        <v>35</v>
      </c>
    </row>
    <row r="19" spans="1:19" ht="19.5" customHeight="1">
      <c r="A19" s="16">
        <v>42738</v>
      </c>
      <c r="B19" s="17">
        <v>17</v>
      </c>
      <c r="C19" s="17">
        <f>fixtures!C120</f>
        <v>1</v>
      </c>
      <c r="D19" s="17">
        <f>fixtures!C119</f>
        <v>1</v>
      </c>
      <c r="E19" s="17">
        <f>fixtures!D120</f>
        <v>4</v>
      </c>
      <c r="F19" s="17">
        <f>fixtures!D121</f>
        <v>4</v>
      </c>
      <c r="G19" s="17">
        <f>fixtures!C122</f>
        <v>3</v>
      </c>
      <c r="H19" s="17">
        <f>fixtures!C121</f>
        <v>1</v>
      </c>
      <c r="I19" s="17">
        <f>fixtures!D122</f>
        <v>2</v>
      </c>
      <c r="J19" s="17">
        <f>fixtures!C123</f>
        <v>4</v>
      </c>
      <c r="K19" s="17">
        <f>fixtures!D125</f>
        <v>3</v>
      </c>
      <c r="L19" s="17">
        <f>fixtures!D124</f>
        <v>2</v>
      </c>
      <c r="M19" s="17">
        <f>fixtures!D119</f>
        <v>4</v>
      </c>
      <c r="N19" s="17"/>
      <c r="O19" s="17">
        <f>fixtures!C125</f>
        <v>2</v>
      </c>
      <c r="P19" s="17">
        <f>fixtures!C124</f>
        <v>3</v>
      </c>
      <c r="Q19" s="17">
        <f>fixtures!D123</f>
        <v>1</v>
      </c>
      <c r="R19" s="17"/>
      <c r="S19" s="66">
        <f t="shared" si="0"/>
        <v>35</v>
      </c>
    </row>
    <row r="20" spans="1:19" ht="19.5" customHeight="1">
      <c r="A20" s="16">
        <v>42745</v>
      </c>
      <c r="B20" s="17">
        <v>18</v>
      </c>
      <c r="C20" s="17">
        <f>fixtures!H119</f>
        <v>2</v>
      </c>
      <c r="D20" s="17">
        <f>fixtures!I120</f>
        <v>3</v>
      </c>
      <c r="E20" s="17">
        <f>fixtures!H122</f>
        <v>4</v>
      </c>
      <c r="F20" s="17">
        <f>fixtures!H124</f>
        <v>2</v>
      </c>
      <c r="G20" s="17">
        <f>fixtures!H125</f>
        <v>3</v>
      </c>
      <c r="H20" s="17">
        <f>fixtures!H120</f>
        <v>2</v>
      </c>
      <c r="I20" s="17">
        <f>fixtures!H121</f>
        <v>1</v>
      </c>
      <c r="J20" s="17">
        <f>fixtures!I122</f>
        <v>1</v>
      </c>
      <c r="K20" s="17">
        <f>fixtures!I123</f>
        <v>2</v>
      </c>
      <c r="L20" s="17">
        <f>fixtures!I124</f>
        <v>3</v>
      </c>
      <c r="M20" s="17">
        <f>fixtures!I121</f>
        <v>4</v>
      </c>
      <c r="N20" s="17"/>
      <c r="O20" s="17">
        <f>fixtures!I125</f>
        <v>2</v>
      </c>
      <c r="P20" s="17">
        <f>fixtures!I119</f>
        <v>3</v>
      </c>
      <c r="Q20" s="17">
        <f>fixtures!H123</f>
        <v>3</v>
      </c>
      <c r="R20" s="17"/>
      <c r="S20" s="66">
        <f t="shared" si="0"/>
        <v>35</v>
      </c>
    </row>
    <row r="21" spans="1:19" ht="19.5" customHeight="1">
      <c r="A21" s="16">
        <v>42752</v>
      </c>
      <c r="B21" s="17">
        <v>19</v>
      </c>
      <c r="C21" s="17">
        <f>fixtures!C134</f>
        <v>4</v>
      </c>
      <c r="D21" s="17">
        <f>fixtures!C133</f>
        <v>3</v>
      </c>
      <c r="E21" s="17">
        <f>fixtures!D132</f>
        <v>2</v>
      </c>
      <c r="F21" s="17">
        <f>fixtures!D134</f>
        <v>1</v>
      </c>
      <c r="G21" s="17">
        <f>fixtures!C135</f>
        <v>2</v>
      </c>
      <c r="H21" s="17">
        <f>fixtures!D138</f>
        <v>1</v>
      </c>
      <c r="I21" s="17">
        <f>fixtures!C136</f>
        <v>3</v>
      </c>
      <c r="J21" s="17">
        <f>fixtures!D135</f>
        <v>3</v>
      </c>
      <c r="K21" s="17">
        <f>fixtures!C137</f>
        <v>3</v>
      </c>
      <c r="L21" s="17">
        <f>fixtures!C138</f>
        <v>4</v>
      </c>
      <c r="M21" s="17">
        <f>fixtures!D137</f>
        <v>2</v>
      </c>
      <c r="N21" s="17"/>
      <c r="O21" s="17">
        <f>fixtures!D136</f>
        <v>2</v>
      </c>
      <c r="P21" s="17">
        <f>fixtures!C132</f>
        <v>3</v>
      </c>
      <c r="Q21" s="17">
        <f>fixtures!D133</f>
        <v>2</v>
      </c>
      <c r="R21" s="17"/>
      <c r="S21" s="66">
        <f t="shared" si="0"/>
        <v>35</v>
      </c>
    </row>
    <row r="22" spans="1:19" ht="19.5" customHeight="1">
      <c r="A22" s="16">
        <v>42759</v>
      </c>
      <c r="B22" s="17">
        <v>20</v>
      </c>
      <c r="C22" s="17">
        <f>fixtures!I132</f>
        <v>2</v>
      </c>
      <c r="D22" s="17">
        <f>fixtures!I133</f>
        <v>1</v>
      </c>
      <c r="E22" s="17">
        <f>fixtures!H134</f>
        <v>1</v>
      </c>
      <c r="F22" s="17">
        <f>fixtures!H133</f>
        <v>4</v>
      </c>
      <c r="G22" s="17">
        <f>fixtures!I138</f>
        <v>2</v>
      </c>
      <c r="H22" s="17">
        <f>fixtures!H137</f>
        <v>2</v>
      </c>
      <c r="I22" s="17">
        <f>fixtures!I134</f>
        <v>4</v>
      </c>
      <c r="J22" s="17">
        <f>fixtures!H135</f>
        <v>1</v>
      </c>
      <c r="K22" s="17">
        <f>fixtures!I137</f>
        <v>3</v>
      </c>
      <c r="L22" s="17">
        <f>fixtures!H138</f>
        <v>3</v>
      </c>
      <c r="M22" s="17">
        <f>fixtures!I136</f>
        <v>4</v>
      </c>
      <c r="N22" s="17"/>
      <c r="O22" s="17">
        <f>fixtures!H132</f>
        <v>3</v>
      </c>
      <c r="P22" s="17">
        <f>fixtures!I135</f>
        <v>4</v>
      </c>
      <c r="Q22" s="17">
        <f>fixtures!H136</f>
        <v>1</v>
      </c>
      <c r="R22" s="17"/>
      <c r="S22" s="66">
        <f t="shared" si="0"/>
        <v>35</v>
      </c>
    </row>
    <row r="23" spans="1:19" ht="19.5" customHeight="1">
      <c r="A23" s="16">
        <v>42766</v>
      </c>
      <c r="B23" s="17">
        <v>21</v>
      </c>
      <c r="C23" s="17">
        <f>fixtures!C151</f>
        <v>4</v>
      </c>
      <c r="D23" s="17">
        <f>fixtures!C146</f>
        <v>3</v>
      </c>
      <c r="E23" s="17">
        <f>fixtures!D145</f>
        <v>2</v>
      </c>
      <c r="F23" s="17">
        <f>fixtures!D147</f>
        <v>2</v>
      </c>
      <c r="G23" s="17">
        <f>fixtures!D148</f>
        <v>2</v>
      </c>
      <c r="H23" s="17">
        <f>fixtures!D149</f>
        <v>3</v>
      </c>
      <c r="I23" s="17">
        <f>fixtures!D150</f>
        <v>3</v>
      </c>
      <c r="J23" s="17">
        <f>fixtures!C149</f>
        <v>2</v>
      </c>
      <c r="K23" s="17">
        <f>fixtures!D151</f>
        <v>1</v>
      </c>
      <c r="L23" s="17">
        <f>fixtures!C150</f>
        <v>2</v>
      </c>
      <c r="M23" s="17">
        <f>fixtures!C145</f>
        <v>3</v>
      </c>
      <c r="N23" s="17"/>
      <c r="O23" s="17">
        <f>fixtures!C147</f>
        <v>3</v>
      </c>
      <c r="P23" s="17">
        <f>fixtures!D146</f>
        <v>2</v>
      </c>
      <c r="Q23" s="17">
        <f>fixtures!C148</f>
        <v>3</v>
      </c>
      <c r="R23" s="17"/>
      <c r="S23" s="66">
        <f t="shared" si="0"/>
        <v>35</v>
      </c>
    </row>
    <row r="24" spans="1:19" ht="19.5" customHeight="1">
      <c r="A24" s="16">
        <v>42773</v>
      </c>
      <c r="B24" s="17">
        <v>22</v>
      </c>
      <c r="C24" s="17">
        <f>fixtures!H146</f>
        <v>2</v>
      </c>
      <c r="D24" s="17">
        <f>fixtures!I145</f>
        <v>3</v>
      </c>
      <c r="E24" s="17">
        <f>fixtures!H151</f>
        <v>3</v>
      </c>
      <c r="F24" s="17">
        <f>fixtures!I150</f>
        <v>2</v>
      </c>
      <c r="G24" s="17">
        <f>fixtures!H145</f>
        <v>2</v>
      </c>
      <c r="H24" s="17">
        <f>fixtures!H149</f>
        <v>2</v>
      </c>
      <c r="I24" s="17">
        <f>fixtures!H148</f>
        <v>1</v>
      </c>
      <c r="J24" s="17">
        <f>fixtures!I147</f>
        <v>1</v>
      </c>
      <c r="K24" s="17">
        <f>fixtures!I148</f>
        <v>4</v>
      </c>
      <c r="L24" s="17">
        <f>fixtures!I146</f>
        <v>3</v>
      </c>
      <c r="M24" s="17">
        <f>fixtures!H147</f>
        <v>4</v>
      </c>
      <c r="N24" s="17"/>
      <c r="O24" s="17">
        <f>fixtures!I151</f>
        <v>2</v>
      </c>
      <c r="P24" s="17">
        <f>fixtures!H150</f>
        <v>3</v>
      </c>
      <c r="Q24" s="17">
        <f>fixtures!I149</f>
        <v>3</v>
      </c>
      <c r="R24" s="17"/>
      <c r="S24" s="66">
        <f t="shared" si="0"/>
        <v>35</v>
      </c>
    </row>
    <row r="25" spans="1:19" ht="19.5" customHeight="1">
      <c r="A25" s="16">
        <v>42780</v>
      </c>
      <c r="B25" s="17">
        <v>23</v>
      </c>
      <c r="C25" s="17">
        <f>fixtures!D160</f>
        <v>5</v>
      </c>
      <c r="D25" s="17">
        <f>fixtures!D158</f>
        <v>3</v>
      </c>
      <c r="E25" s="17">
        <f>fixtures!C159</f>
        <v>2</v>
      </c>
      <c r="F25" s="17">
        <f>fixtures!C161</f>
        <v>3</v>
      </c>
      <c r="G25" s="17">
        <f>fixtures!D164</f>
        <v>4</v>
      </c>
      <c r="H25" s="17">
        <f>fixtures!D159</f>
        <v>3</v>
      </c>
      <c r="I25" s="17">
        <f>fixtures!C160</f>
        <v>0</v>
      </c>
      <c r="J25" s="17">
        <f>fixtures!D161</f>
        <v>2</v>
      </c>
      <c r="K25" s="17">
        <f>fixtures!C164</f>
        <v>1</v>
      </c>
      <c r="L25" s="17">
        <f>fixtures!C163</f>
        <v>4</v>
      </c>
      <c r="M25" s="17">
        <f>fixtures!D162</f>
        <v>4</v>
      </c>
      <c r="N25" s="17"/>
      <c r="O25" s="17">
        <f>fixtures!C158</f>
        <v>2</v>
      </c>
      <c r="P25" s="17">
        <f>fixtures!C162</f>
        <v>1</v>
      </c>
      <c r="Q25" s="17">
        <f>fixtures!D163</f>
        <v>1</v>
      </c>
      <c r="R25" s="17"/>
      <c r="S25" s="66">
        <f t="shared" si="0"/>
        <v>35</v>
      </c>
    </row>
    <row r="26" spans="1:19" ht="19.5" customHeight="1">
      <c r="A26" s="16">
        <v>42787</v>
      </c>
      <c r="B26" s="17">
        <v>24</v>
      </c>
      <c r="C26" s="17">
        <f>fixtures!H164</f>
        <v>2</v>
      </c>
      <c r="D26" s="17">
        <f>fixtures!I160</f>
        <v>1</v>
      </c>
      <c r="E26" s="17">
        <f>fixtures!H158</f>
        <v>4</v>
      </c>
      <c r="F26" s="17">
        <f>fixtures!I162</f>
        <v>2</v>
      </c>
      <c r="G26" s="17">
        <f>fixtures!H163</f>
        <v>1</v>
      </c>
      <c r="H26" s="17">
        <f>fixtures!I163</f>
        <v>4</v>
      </c>
      <c r="I26" s="17">
        <f>fixtures!H159</f>
        <v>3</v>
      </c>
      <c r="J26" s="17">
        <f>fixtures!I161</f>
        <v>1</v>
      </c>
      <c r="K26" s="17">
        <f>fixtures!I158</f>
        <v>1</v>
      </c>
      <c r="L26" s="17">
        <f>fixtures!H160</f>
        <v>4</v>
      </c>
      <c r="M26" s="17">
        <f>fixtures!I164</f>
        <v>3</v>
      </c>
      <c r="N26" s="17"/>
      <c r="O26" s="17">
        <f>fixtures!H161</f>
        <v>4</v>
      </c>
      <c r="P26" s="17">
        <f>fixtures!I159</f>
        <v>2</v>
      </c>
      <c r="Q26" s="17">
        <f>fixtures!H162</f>
        <v>3</v>
      </c>
      <c r="R26" s="17"/>
      <c r="S26" s="66">
        <f t="shared" si="0"/>
        <v>35</v>
      </c>
    </row>
    <row r="27" spans="1:19" ht="19.5" customHeight="1">
      <c r="A27" s="16">
        <v>42794</v>
      </c>
      <c r="B27" s="17">
        <v>25</v>
      </c>
      <c r="C27" s="17">
        <f>fixtures!D171</f>
        <v>3</v>
      </c>
      <c r="D27" s="17">
        <f>fixtures!D172</f>
        <v>3</v>
      </c>
      <c r="E27" s="17">
        <f>fixtures!C173</f>
        <v>3</v>
      </c>
      <c r="F27" s="17">
        <f>fixtures!C174</f>
        <v>2</v>
      </c>
      <c r="G27" s="17">
        <f>fixtures!D175</f>
        <v>2</v>
      </c>
      <c r="H27" s="17">
        <f>fixtures!D177</f>
        <v>3</v>
      </c>
      <c r="I27" s="17">
        <f>fixtures!D174</f>
        <v>3</v>
      </c>
      <c r="J27" s="17">
        <f>fixtures!C171</f>
        <v>2</v>
      </c>
      <c r="K27" s="17">
        <f>fixtures!C172</f>
        <v>2</v>
      </c>
      <c r="L27" s="17">
        <f>fixtures!D176</f>
        <v>1</v>
      </c>
      <c r="M27" s="17">
        <f>fixtures!C176</f>
        <v>4</v>
      </c>
      <c r="N27" s="17"/>
      <c r="O27" s="17">
        <f>fixtures!C177</f>
        <v>2</v>
      </c>
      <c r="P27" s="17">
        <f>fixtures!C175</f>
        <v>3</v>
      </c>
      <c r="Q27" s="17">
        <f>Q26</f>
        <v>3</v>
      </c>
      <c r="R27" s="17"/>
      <c r="S27" s="66">
        <f t="shared" si="0"/>
        <v>36</v>
      </c>
    </row>
    <row r="28" spans="1:19" ht="19.5" customHeight="1">
      <c r="A28" s="16">
        <v>42801</v>
      </c>
      <c r="B28" s="17">
        <v>26</v>
      </c>
      <c r="C28" s="17">
        <f>fixtures!I171</f>
        <v>0</v>
      </c>
      <c r="D28" s="17">
        <f>fixtures!I172</f>
        <v>3</v>
      </c>
      <c r="E28" s="17">
        <f>fixtures!H173</f>
        <v>2</v>
      </c>
      <c r="F28" s="17">
        <f>fixtures!I174</f>
        <v>3</v>
      </c>
      <c r="G28" s="17">
        <f>fixtures!H171</f>
        <v>5</v>
      </c>
      <c r="H28" s="17">
        <f>fixtures!H175</f>
        <v>1</v>
      </c>
      <c r="I28" s="17">
        <f>fixtures!I177</f>
        <v>2</v>
      </c>
      <c r="J28" s="17">
        <f>fixtures!H172</f>
        <v>2</v>
      </c>
      <c r="K28" s="17">
        <f>fixtures!H174</f>
        <v>2</v>
      </c>
      <c r="L28" s="17">
        <f>fixtures!I173</f>
        <v>3</v>
      </c>
      <c r="M28" s="17">
        <f>fixtures!H176</f>
        <v>4</v>
      </c>
      <c r="N28" s="17"/>
      <c r="O28" s="17">
        <f>fixtures!I176</f>
        <v>1</v>
      </c>
      <c r="P28" s="17">
        <f>fixtures!I175</f>
        <v>4</v>
      </c>
      <c r="Q28" s="17">
        <f>fixtures!H177</f>
        <v>3</v>
      </c>
      <c r="R28" s="17"/>
      <c r="S28" s="66">
        <f t="shared" si="0"/>
        <v>35</v>
      </c>
    </row>
    <row r="29" spans="1:19" ht="19.5" customHeight="1">
      <c r="A29" s="16">
        <v>42808</v>
      </c>
      <c r="B29" s="17">
        <v>27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66">
        <f t="shared" si="0"/>
        <v>0</v>
      </c>
    </row>
    <row r="30" spans="1:19" ht="19.5" customHeight="1">
      <c r="A30" s="16">
        <v>42815</v>
      </c>
      <c r="B30" s="17">
        <v>28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66">
        <f t="shared" si="0"/>
        <v>0</v>
      </c>
    </row>
    <row r="31" spans="1:19" ht="19.5" customHeight="1">
      <c r="A31" s="16">
        <v>42822</v>
      </c>
      <c r="B31" s="17">
        <v>29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66">
        <f t="shared" si="0"/>
        <v>0</v>
      </c>
    </row>
    <row r="32" spans="1:19" ht="19.5" customHeight="1">
      <c r="A32" s="16">
        <v>42829</v>
      </c>
      <c r="B32" s="17">
        <v>30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66">
        <f t="shared" si="0"/>
        <v>0</v>
      </c>
    </row>
    <row r="33" spans="1:18" s="44" customFormat="1" ht="27.75" customHeight="1" thickBot="1">
      <c r="A33" s="75" t="s">
        <v>30</v>
      </c>
      <c r="B33" s="76"/>
      <c r="C33" s="77">
        <f>SUM(C3:C32)</f>
        <v>62</v>
      </c>
      <c r="D33" s="77">
        <f aca="true" t="shared" si="1" ref="D33:R33">SUM(D3:D32)</f>
        <v>61</v>
      </c>
      <c r="E33" s="77">
        <f t="shared" si="1"/>
        <v>72</v>
      </c>
      <c r="F33" s="77">
        <f t="shared" si="1"/>
        <v>65</v>
      </c>
      <c r="G33" s="77">
        <f t="shared" si="1"/>
        <v>63</v>
      </c>
      <c r="H33" s="77">
        <f t="shared" si="1"/>
        <v>56</v>
      </c>
      <c r="I33" s="77">
        <f t="shared" si="1"/>
        <v>57</v>
      </c>
      <c r="J33" s="77">
        <f t="shared" si="1"/>
        <v>65</v>
      </c>
      <c r="K33" s="77">
        <f t="shared" si="1"/>
        <v>57</v>
      </c>
      <c r="L33" s="77">
        <f t="shared" si="1"/>
        <v>60</v>
      </c>
      <c r="M33" s="77">
        <f t="shared" si="1"/>
        <v>85</v>
      </c>
      <c r="N33" s="77">
        <f t="shared" si="1"/>
        <v>0</v>
      </c>
      <c r="O33" s="77">
        <f t="shared" si="1"/>
        <v>68</v>
      </c>
      <c r="P33" s="77">
        <f t="shared" si="1"/>
        <v>64</v>
      </c>
      <c r="Q33" s="77">
        <f t="shared" si="1"/>
        <v>64</v>
      </c>
      <c r="R33" s="77">
        <f t="shared" si="1"/>
        <v>0</v>
      </c>
    </row>
    <row r="34" spans="1:18" ht="19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9.5" customHeight="1">
      <c r="A35" s="21"/>
      <c r="B35" s="22" t="s">
        <v>27</v>
      </c>
      <c r="C35" s="22">
        <f>COUNTIF(C3:C32,"6")</f>
        <v>0</v>
      </c>
      <c r="D35" s="22">
        <f aca="true" t="shared" si="2" ref="D35:P35">COUNTIF(D3:D32,"6")</f>
        <v>0</v>
      </c>
      <c r="E35" s="22">
        <f t="shared" si="2"/>
        <v>0</v>
      </c>
      <c r="F35" s="22">
        <f t="shared" si="2"/>
        <v>0</v>
      </c>
      <c r="G35" s="22">
        <f t="shared" si="2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  <c r="N35" s="22">
        <f t="shared" si="2"/>
        <v>0</v>
      </c>
      <c r="O35" s="22">
        <f t="shared" si="2"/>
        <v>0</v>
      </c>
      <c r="P35" s="22">
        <f t="shared" si="2"/>
        <v>0</v>
      </c>
      <c r="Q35" s="22">
        <f>COUNTIF(Q3:Q32,"6")</f>
        <v>0</v>
      </c>
      <c r="R35" s="22">
        <f>COUNTIF(R3:R32,"6")</f>
        <v>0</v>
      </c>
    </row>
    <row r="36" spans="1:18" ht="19.5" customHeight="1">
      <c r="A36" s="21"/>
      <c r="B36" s="22" t="s">
        <v>107</v>
      </c>
      <c r="C36" s="22">
        <f>COUNTIF(C2:C32,"5.5")</f>
        <v>0</v>
      </c>
      <c r="D36" s="22">
        <f aca="true" t="shared" si="3" ref="D36:P36">COUNTIF(D2:D32,"5.5")</f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2">
        <f t="shared" si="3"/>
        <v>0</v>
      </c>
      <c r="L36" s="22">
        <f t="shared" si="3"/>
        <v>0</v>
      </c>
      <c r="M36" s="22">
        <f t="shared" si="3"/>
        <v>0</v>
      </c>
      <c r="N36" s="22">
        <f t="shared" si="3"/>
        <v>0</v>
      </c>
      <c r="O36" s="22">
        <f t="shared" si="3"/>
        <v>0</v>
      </c>
      <c r="P36" s="22">
        <f t="shared" si="3"/>
        <v>0</v>
      </c>
      <c r="Q36" s="22">
        <f>COUNTIF(Q2:Q32,"5.5")</f>
        <v>0</v>
      </c>
      <c r="R36" s="22">
        <f>COUNTIF(R2:R32,"5.5")</f>
        <v>0</v>
      </c>
    </row>
    <row r="37" spans="1:18" ht="19.5" customHeight="1">
      <c r="A37" s="21"/>
      <c r="B37" s="22" t="s">
        <v>18</v>
      </c>
      <c r="C37" s="22">
        <f>COUNTIF(C3:C32,"5")</f>
        <v>1</v>
      </c>
      <c r="D37" s="22">
        <f aca="true" t="shared" si="4" ref="D37:P37">COUNTIF(D3:D32,"5")</f>
        <v>0</v>
      </c>
      <c r="E37" s="22">
        <f t="shared" si="4"/>
        <v>1</v>
      </c>
      <c r="F37" s="22">
        <f t="shared" si="4"/>
        <v>0</v>
      </c>
      <c r="G37" s="22">
        <f t="shared" si="4"/>
        <v>2</v>
      </c>
      <c r="H37" s="22">
        <f t="shared" si="4"/>
        <v>0</v>
      </c>
      <c r="I37" s="22">
        <f t="shared" si="4"/>
        <v>0</v>
      </c>
      <c r="J37" s="22">
        <f t="shared" si="4"/>
        <v>1</v>
      </c>
      <c r="K37" s="22">
        <f t="shared" si="4"/>
        <v>0</v>
      </c>
      <c r="L37" s="22">
        <f t="shared" si="4"/>
        <v>0</v>
      </c>
      <c r="M37" s="22">
        <f t="shared" si="4"/>
        <v>2</v>
      </c>
      <c r="N37" s="22">
        <f t="shared" si="4"/>
        <v>0</v>
      </c>
      <c r="O37" s="22">
        <f t="shared" si="4"/>
        <v>2</v>
      </c>
      <c r="P37" s="22">
        <f t="shared" si="4"/>
        <v>0</v>
      </c>
      <c r="Q37" s="22">
        <f>COUNTIF(Q3:Q32,"5")</f>
        <v>0</v>
      </c>
      <c r="R37" s="22">
        <f>COUNTIF(R3:R32,"5")</f>
        <v>0</v>
      </c>
    </row>
    <row r="38" spans="1:18" ht="19.5" customHeight="1">
      <c r="A38" s="21"/>
      <c r="B38" s="22" t="s">
        <v>19</v>
      </c>
      <c r="C38" s="22">
        <f>COUNTIF(C3:C32,"4")</f>
        <v>3</v>
      </c>
      <c r="D38" s="22">
        <f aca="true" t="shared" si="5" ref="D38:P38">COUNTIF(D3:D32,"4")</f>
        <v>2</v>
      </c>
      <c r="E38" s="22">
        <f t="shared" si="5"/>
        <v>6</v>
      </c>
      <c r="F38" s="22">
        <f t="shared" si="5"/>
        <v>5</v>
      </c>
      <c r="G38" s="22">
        <f t="shared" si="5"/>
        <v>3</v>
      </c>
      <c r="H38" s="22">
        <f t="shared" si="5"/>
        <v>3</v>
      </c>
      <c r="I38" s="22">
        <f t="shared" si="5"/>
        <v>2</v>
      </c>
      <c r="J38" s="22">
        <f t="shared" si="5"/>
        <v>5</v>
      </c>
      <c r="K38" s="22">
        <f t="shared" si="5"/>
        <v>3</v>
      </c>
      <c r="L38" s="22">
        <f t="shared" si="5"/>
        <v>4</v>
      </c>
      <c r="M38" s="22">
        <f t="shared" si="5"/>
        <v>10</v>
      </c>
      <c r="N38" s="22">
        <f t="shared" si="5"/>
        <v>0</v>
      </c>
      <c r="O38" s="22">
        <f t="shared" si="5"/>
        <v>3</v>
      </c>
      <c r="P38" s="22">
        <f t="shared" si="5"/>
        <v>5</v>
      </c>
      <c r="Q38" s="22">
        <f>COUNTIF(Q3:Q32,"4")</f>
        <v>2</v>
      </c>
      <c r="R38" s="22">
        <f>COUNTIF(R3:R32,"4")</f>
        <v>0</v>
      </c>
    </row>
    <row r="39" spans="1:18" ht="19.5" customHeight="1">
      <c r="A39" s="21"/>
      <c r="B39" s="22" t="s">
        <v>104</v>
      </c>
      <c r="C39" s="22">
        <f>COUNTIF(C3:C32,"3.5")</f>
        <v>0</v>
      </c>
      <c r="D39" s="22">
        <f aca="true" t="shared" si="6" ref="D39:R39">COUNTIF(D3:D32,"3.5")</f>
        <v>0</v>
      </c>
      <c r="E39" s="22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6"/>
        <v>0</v>
      </c>
    </row>
    <row r="40" spans="1:18" ht="19.5" customHeight="1">
      <c r="A40" s="22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9.5" customHeight="1">
      <c r="A41" s="21" t="s">
        <v>31</v>
      </c>
      <c r="B41" s="22" t="s">
        <v>28</v>
      </c>
      <c r="C41" s="22">
        <f>COUNTIF(C3:C32,"3")</f>
        <v>10</v>
      </c>
      <c r="D41" s="22">
        <f aca="true" t="shared" si="7" ref="D41:P41">COUNTIF(D3:D32,"3")</f>
        <v>11</v>
      </c>
      <c r="E41" s="22">
        <f t="shared" si="7"/>
        <v>7</v>
      </c>
      <c r="F41" s="22">
        <f t="shared" si="7"/>
        <v>8</v>
      </c>
      <c r="G41" s="22">
        <f t="shared" si="7"/>
        <v>5</v>
      </c>
      <c r="H41" s="22">
        <f t="shared" si="7"/>
        <v>8</v>
      </c>
      <c r="I41" s="22">
        <f t="shared" si="7"/>
        <v>10</v>
      </c>
      <c r="J41" s="22">
        <f t="shared" si="7"/>
        <v>6</v>
      </c>
      <c r="K41" s="22">
        <f t="shared" si="7"/>
        <v>9</v>
      </c>
      <c r="L41" s="22">
        <f t="shared" si="7"/>
        <v>6</v>
      </c>
      <c r="M41" s="22">
        <f t="shared" si="7"/>
        <v>9</v>
      </c>
      <c r="N41" s="22">
        <f t="shared" si="7"/>
        <v>0</v>
      </c>
      <c r="O41" s="22">
        <f t="shared" si="7"/>
        <v>7</v>
      </c>
      <c r="P41" s="22">
        <f t="shared" si="7"/>
        <v>8</v>
      </c>
      <c r="Q41" s="22">
        <f>COUNTIF(Q3:Q32,"3")</f>
        <v>11</v>
      </c>
      <c r="R41" s="22">
        <f>COUNTIF(R3:R32,"3")</f>
        <v>0</v>
      </c>
    </row>
    <row r="42" spans="1:18" ht="19.5" customHeight="1">
      <c r="A42" s="22" t="s">
        <v>20</v>
      </c>
      <c r="B42" s="38"/>
      <c r="C42" s="35">
        <f aca="true" t="shared" si="8" ref="C42:R42">SUM(C35:C41)</f>
        <v>14</v>
      </c>
      <c r="D42" s="35">
        <f t="shared" si="8"/>
        <v>13</v>
      </c>
      <c r="E42" s="35">
        <f t="shared" si="8"/>
        <v>14</v>
      </c>
      <c r="F42" s="35">
        <f t="shared" si="8"/>
        <v>13</v>
      </c>
      <c r="G42" s="35">
        <f t="shared" si="8"/>
        <v>10</v>
      </c>
      <c r="H42" s="35">
        <f t="shared" si="8"/>
        <v>11</v>
      </c>
      <c r="I42" s="35">
        <f t="shared" si="8"/>
        <v>12</v>
      </c>
      <c r="J42" s="35">
        <f t="shared" si="8"/>
        <v>12</v>
      </c>
      <c r="K42" s="35">
        <f t="shared" si="8"/>
        <v>12</v>
      </c>
      <c r="L42" s="35">
        <f t="shared" si="8"/>
        <v>10</v>
      </c>
      <c r="M42" s="35">
        <f t="shared" si="8"/>
        <v>21</v>
      </c>
      <c r="N42" s="35">
        <f t="shared" si="8"/>
        <v>0</v>
      </c>
      <c r="O42" s="35">
        <f t="shared" si="8"/>
        <v>12</v>
      </c>
      <c r="P42" s="35">
        <f t="shared" si="8"/>
        <v>13</v>
      </c>
      <c r="Q42" s="35">
        <f t="shared" si="8"/>
        <v>13</v>
      </c>
      <c r="R42" s="35">
        <f t="shared" si="8"/>
        <v>0</v>
      </c>
    </row>
    <row r="44" spans="1:18" ht="19.5" customHeight="1">
      <c r="A44" s="21"/>
      <c r="B44" s="22" t="s">
        <v>105</v>
      </c>
      <c r="C44" s="22">
        <f>COUNTIF(C2:C32,"2.5")</f>
        <v>0</v>
      </c>
      <c r="D44" s="22">
        <f aca="true" t="shared" si="9" ref="D44:P44">COUNTIF(D2:D32,"2.5")</f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  <c r="H44" s="22">
        <f t="shared" si="9"/>
        <v>0</v>
      </c>
      <c r="I44" s="22">
        <f t="shared" si="9"/>
        <v>0</v>
      </c>
      <c r="J44" s="22">
        <f t="shared" si="9"/>
        <v>0</v>
      </c>
      <c r="K44" s="22">
        <f t="shared" si="9"/>
        <v>0</v>
      </c>
      <c r="L44" s="22">
        <f t="shared" si="9"/>
        <v>0</v>
      </c>
      <c r="M44" s="22">
        <f t="shared" si="9"/>
        <v>0</v>
      </c>
      <c r="N44" s="22">
        <f t="shared" si="9"/>
        <v>0</v>
      </c>
      <c r="O44" s="22">
        <f t="shared" si="9"/>
        <v>0</v>
      </c>
      <c r="P44" s="22">
        <f t="shared" si="9"/>
        <v>0</v>
      </c>
      <c r="Q44" s="22">
        <f>COUNTIF(Q2:Q32,"2.5")</f>
        <v>0</v>
      </c>
      <c r="R44" s="22">
        <f>COUNTIF(R2:R32,"2.5")</f>
        <v>0</v>
      </c>
    </row>
    <row r="45" spans="1:18" ht="19.5" customHeight="1">
      <c r="A45" s="21"/>
      <c r="B45" s="22" t="s">
        <v>21</v>
      </c>
      <c r="C45" s="22">
        <f>COUNTIF(C3:C32,"2")</f>
        <v>6</v>
      </c>
      <c r="D45" s="22">
        <f aca="true" t="shared" si="10" ref="D45:P45">COUNTIF(D3:D32,"2")</f>
        <v>8</v>
      </c>
      <c r="E45" s="22">
        <f t="shared" si="10"/>
        <v>10</v>
      </c>
      <c r="F45" s="22">
        <f t="shared" si="10"/>
        <v>9</v>
      </c>
      <c r="G45" s="22">
        <f t="shared" si="10"/>
        <v>10</v>
      </c>
      <c r="H45" s="22">
        <f t="shared" si="10"/>
        <v>7</v>
      </c>
      <c r="I45" s="22">
        <f t="shared" si="10"/>
        <v>7</v>
      </c>
      <c r="J45" s="22">
        <f t="shared" si="10"/>
        <v>8</v>
      </c>
      <c r="K45" s="22">
        <f t="shared" si="10"/>
        <v>7</v>
      </c>
      <c r="L45" s="22">
        <f t="shared" si="10"/>
        <v>10</v>
      </c>
      <c r="M45" s="22">
        <f t="shared" si="10"/>
        <v>4</v>
      </c>
      <c r="N45" s="22">
        <f t="shared" si="10"/>
        <v>0</v>
      </c>
      <c r="O45" s="22">
        <f t="shared" si="10"/>
        <v>12</v>
      </c>
      <c r="P45" s="22">
        <f t="shared" si="10"/>
        <v>7</v>
      </c>
      <c r="Q45" s="22">
        <f>COUNTIF(Q3:Q32,"2")</f>
        <v>10</v>
      </c>
      <c r="R45" s="22">
        <f>COUNTIF(R3:R32,"2")</f>
        <v>0</v>
      </c>
    </row>
    <row r="46" spans="1:18" ht="19.5" customHeight="1">
      <c r="A46" s="21"/>
      <c r="B46" s="22" t="s">
        <v>22</v>
      </c>
      <c r="C46" s="22">
        <f>COUNTIF(C3:C32,"1")</f>
        <v>3</v>
      </c>
      <c r="D46" s="22">
        <f aca="true" t="shared" si="11" ref="D46:P46">COUNTIF(D3:D32,"1")</f>
        <v>4</v>
      </c>
      <c r="E46" s="22">
        <f t="shared" si="11"/>
        <v>2</v>
      </c>
      <c r="F46" s="22">
        <f t="shared" si="11"/>
        <v>3</v>
      </c>
      <c r="G46" s="22">
        <f t="shared" si="11"/>
        <v>6</v>
      </c>
      <c r="H46" s="22">
        <f t="shared" si="11"/>
        <v>6</v>
      </c>
      <c r="I46" s="22">
        <f t="shared" si="11"/>
        <v>5</v>
      </c>
      <c r="J46" s="22">
        <f t="shared" si="11"/>
        <v>6</v>
      </c>
      <c r="K46" s="22">
        <f t="shared" si="11"/>
        <v>4</v>
      </c>
      <c r="L46" s="22">
        <f t="shared" si="11"/>
        <v>6</v>
      </c>
      <c r="M46" s="22">
        <f t="shared" si="11"/>
        <v>0</v>
      </c>
      <c r="N46" s="22">
        <f t="shared" si="11"/>
        <v>0</v>
      </c>
      <c r="O46" s="22">
        <f t="shared" si="11"/>
        <v>1</v>
      </c>
      <c r="P46" s="22">
        <f t="shared" si="11"/>
        <v>6</v>
      </c>
      <c r="Q46" s="22">
        <f>COUNTIF(Q3:Q32,"1")</f>
        <v>3</v>
      </c>
      <c r="R46" s="22">
        <f>COUNTIF(R3:R32,"1")</f>
        <v>0</v>
      </c>
    </row>
    <row r="47" spans="1:18" ht="19.5" customHeight="1">
      <c r="A47" s="21"/>
      <c r="B47" s="22" t="s">
        <v>108</v>
      </c>
      <c r="C47" s="22">
        <f>COUNTIF(C2:C32,"0.5")</f>
        <v>0</v>
      </c>
      <c r="D47" s="22">
        <f aca="true" t="shared" si="12" ref="D47:P47">COUNTIF(D2:D32,"0.5")</f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>COUNTIF(Q2:Q32,"0.5")</f>
        <v>0</v>
      </c>
      <c r="R47" s="22">
        <f>COUNTIF(R2:R32,"0.5")</f>
        <v>0</v>
      </c>
    </row>
    <row r="48" spans="1:18" ht="19.5" customHeight="1">
      <c r="A48" s="21"/>
      <c r="B48" s="22" t="s">
        <v>23</v>
      </c>
      <c r="C48" s="22">
        <v>3</v>
      </c>
      <c r="D48" s="22">
        <v>1</v>
      </c>
      <c r="E48" s="22">
        <v>0</v>
      </c>
      <c r="F48" s="22">
        <v>0</v>
      </c>
      <c r="G48" s="22">
        <v>0</v>
      </c>
      <c r="H48" s="22">
        <v>2</v>
      </c>
      <c r="I48" s="22">
        <v>2</v>
      </c>
      <c r="J48" s="22">
        <v>0</v>
      </c>
      <c r="K48" s="22">
        <v>1</v>
      </c>
      <c r="L48" s="22">
        <v>0</v>
      </c>
      <c r="M48" s="22">
        <v>0</v>
      </c>
      <c r="N48" s="22">
        <v>0</v>
      </c>
      <c r="O48" s="22">
        <v>1</v>
      </c>
      <c r="P48" s="22">
        <v>0</v>
      </c>
      <c r="Q48" s="22">
        <v>0</v>
      </c>
      <c r="R48" s="22">
        <v>0</v>
      </c>
    </row>
    <row r="49" spans="1:18" ht="19.5" customHeight="1">
      <c r="A49" s="34" t="s">
        <v>24</v>
      </c>
      <c r="B49" s="27"/>
      <c r="C49" s="36">
        <f>SUM(C44:C48)</f>
        <v>12</v>
      </c>
      <c r="D49" s="36">
        <f aca="true" t="shared" si="13" ref="D49:R49">SUM(D44:D48)</f>
        <v>13</v>
      </c>
      <c r="E49" s="36">
        <f t="shared" si="13"/>
        <v>12</v>
      </c>
      <c r="F49" s="36">
        <f t="shared" si="13"/>
        <v>12</v>
      </c>
      <c r="G49" s="36">
        <f>SUM(G44:G48)</f>
        <v>16</v>
      </c>
      <c r="H49" s="36">
        <f t="shared" si="13"/>
        <v>15</v>
      </c>
      <c r="I49" s="36">
        <f>SUM(I44:I48)</f>
        <v>14</v>
      </c>
      <c r="J49" s="36">
        <f>SUM(J44:J48)</f>
        <v>14</v>
      </c>
      <c r="K49" s="36">
        <f t="shared" si="13"/>
        <v>12</v>
      </c>
      <c r="L49" s="36">
        <f t="shared" si="13"/>
        <v>16</v>
      </c>
      <c r="M49" s="36">
        <f t="shared" si="13"/>
        <v>4</v>
      </c>
      <c r="N49" s="36">
        <f t="shared" si="13"/>
        <v>0</v>
      </c>
      <c r="O49" s="36">
        <f t="shared" si="13"/>
        <v>14</v>
      </c>
      <c r="P49" s="36">
        <f>SUM(P44:P48)</f>
        <v>13</v>
      </c>
      <c r="Q49" s="36">
        <f>SUM(Q44:Q48)</f>
        <v>13</v>
      </c>
      <c r="R49" s="36">
        <f t="shared" si="13"/>
        <v>0</v>
      </c>
    </row>
    <row r="50" spans="1:18" ht="19.5" customHeight="1">
      <c r="A50" s="34" t="s">
        <v>26</v>
      </c>
      <c r="B50" s="27"/>
      <c r="C50" s="37">
        <f aca="true" t="shared" si="14" ref="C50:R50">C42+C49</f>
        <v>26</v>
      </c>
      <c r="D50" s="37">
        <f t="shared" si="14"/>
        <v>26</v>
      </c>
      <c r="E50" s="37">
        <f t="shared" si="14"/>
        <v>26</v>
      </c>
      <c r="F50" s="37">
        <f t="shared" si="14"/>
        <v>25</v>
      </c>
      <c r="G50" s="37">
        <f t="shared" si="14"/>
        <v>26</v>
      </c>
      <c r="H50" s="37">
        <f t="shared" si="14"/>
        <v>26</v>
      </c>
      <c r="I50" s="37">
        <f t="shared" si="14"/>
        <v>26</v>
      </c>
      <c r="J50" s="37">
        <f t="shared" si="14"/>
        <v>26</v>
      </c>
      <c r="K50" s="37">
        <f t="shared" si="14"/>
        <v>24</v>
      </c>
      <c r="L50" s="37">
        <f t="shared" si="14"/>
        <v>26</v>
      </c>
      <c r="M50" s="37">
        <f t="shared" si="14"/>
        <v>25</v>
      </c>
      <c r="N50" s="37">
        <f t="shared" si="14"/>
        <v>0</v>
      </c>
      <c r="O50" s="37">
        <f t="shared" si="14"/>
        <v>26</v>
      </c>
      <c r="P50" s="37">
        <f t="shared" si="14"/>
        <v>26</v>
      </c>
      <c r="Q50" s="37">
        <f t="shared" si="14"/>
        <v>26</v>
      </c>
      <c r="R50" s="37">
        <f t="shared" si="14"/>
        <v>0</v>
      </c>
    </row>
    <row r="51" spans="1:18" ht="19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9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7.25">
      <c r="A53" s="13"/>
      <c r="B53" s="40"/>
      <c r="C53" s="39" t="s">
        <v>2</v>
      </c>
      <c r="D53" s="39" t="s">
        <v>0</v>
      </c>
      <c r="E53" s="39" t="s">
        <v>442</v>
      </c>
      <c r="F53" s="39" t="s">
        <v>14</v>
      </c>
      <c r="G53" s="39" t="s">
        <v>15</v>
      </c>
      <c r="H53" s="39" t="s">
        <v>3</v>
      </c>
      <c r="I53" s="39" t="s">
        <v>33</v>
      </c>
      <c r="J53" s="39" t="s">
        <v>34</v>
      </c>
      <c r="K53" s="39" t="s">
        <v>16</v>
      </c>
      <c r="L53" s="39" t="s">
        <v>444</v>
      </c>
      <c r="M53" s="39" t="s">
        <v>219</v>
      </c>
      <c r="N53" s="354" t="s">
        <v>142</v>
      </c>
      <c r="O53" s="39" t="s">
        <v>100</v>
      </c>
      <c r="P53" s="39" t="s">
        <v>4</v>
      </c>
      <c r="Q53" s="39" t="s">
        <v>5</v>
      </c>
      <c r="R53" s="354" t="s">
        <v>101</v>
      </c>
    </row>
    <row r="54" ht="19.5" customHeight="1">
      <c r="R54" s="12"/>
    </row>
    <row r="55" spans="1:18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9"/>
    </row>
    <row r="56" spans="1:18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79"/>
    </row>
    <row r="57" ht="19.5" customHeight="1">
      <c r="R57" s="12"/>
    </row>
    <row r="59" ht="19.5" customHeight="1">
      <c r="R59" s="12"/>
    </row>
    <row r="60" ht="19.5" customHeight="1">
      <c r="R60" s="12"/>
    </row>
    <row r="61" ht="19.5" customHeight="1">
      <c r="R61" s="12"/>
    </row>
    <row r="62" ht="19.5" customHeight="1">
      <c r="R62" s="12"/>
    </row>
    <row r="63" ht="19.5" customHeight="1">
      <c r="R63" s="12"/>
    </row>
    <row r="64" ht="19.5" customHeight="1">
      <c r="R64" s="80"/>
    </row>
    <row r="65" ht="19.5" customHeight="1">
      <c r="R65" s="81"/>
    </row>
    <row r="69" spans="16:18" ht="19.5" customHeight="1">
      <c r="P69" s="5"/>
      <c r="Q69" s="5"/>
      <c r="R69" s="5"/>
    </row>
    <row r="70" spans="16:18" ht="19.5" customHeight="1">
      <c r="P70" s="5"/>
      <c r="Q70" s="5"/>
      <c r="R70" s="5"/>
    </row>
    <row r="71" spans="16:18" ht="19.5" customHeight="1">
      <c r="P71" s="5"/>
      <c r="Q71" s="5"/>
      <c r="R71" s="5"/>
    </row>
    <row r="72" spans="16:18" ht="19.5" customHeight="1">
      <c r="P72" s="5"/>
      <c r="Q72" s="5"/>
      <c r="R72" s="5"/>
    </row>
    <row r="73" spans="16:18" ht="19.5" customHeight="1">
      <c r="P73" s="5"/>
      <c r="Q73" s="5"/>
      <c r="R73" s="5"/>
    </row>
    <row r="74" spans="16:18" ht="19.5" customHeight="1">
      <c r="P74" s="5"/>
      <c r="Q74" s="5"/>
      <c r="R74" s="5"/>
    </row>
    <row r="75" spans="16:18" ht="19.5" customHeight="1">
      <c r="P75" s="5"/>
      <c r="Q75" s="5"/>
      <c r="R75" s="5"/>
    </row>
    <row r="76" spans="16:18" ht="19.5" customHeight="1">
      <c r="P76" s="5"/>
      <c r="Q76" s="5"/>
      <c r="R76" s="5"/>
    </row>
    <row r="77" spans="16:18" ht="19.5" customHeight="1">
      <c r="P77" s="5"/>
      <c r="Q77" s="5"/>
      <c r="R77" s="5"/>
    </row>
    <row r="78" spans="16:18" ht="19.5" customHeight="1">
      <c r="P78" s="5"/>
      <c r="Q78" s="5"/>
      <c r="R78" s="5"/>
    </row>
    <row r="79" spans="16:18" ht="19.5" customHeight="1">
      <c r="P79" s="5"/>
      <c r="Q79" s="5"/>
      <c r="R79" s="5"/>
    </row>
    <row r="80" spans="16:18" ht="19.5" customHeight="1">
      <c r="P80" s="5"/>
      <c r="Q80" s="5"/>
      <c r="R80" s="5"/>
    </row>
    <row r="81" spans="16:18" ht="19.5" customHeight="1">
      <c r="P81" s="5"/>
      <c r="Q81" s="5"/>
      <c r="R81" s="5"/>
    </row>
    <row r="82" spans="16:18" ht="19.5" customHeight="1">
      <c r="P82" s="5"/>
      <c r="Q82" s="5"/>
      <c r="R82" s="5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349"/>
  <sheetViews>
    <sheetView zoomScale="55" zoomScaleNormal="55" zoomScaleSheetLayoutView="40" workbookViewId="0" topLeftCell="A138">
      <pane xSplit="3" topLeftCell="T1" activePane="topRight" state="frozen"/>
      <selection pane="topLeft" activeCell="A34" sqref="A34"/>
      <selection pane="topRight" activeCell="AB173" sqref="AB173"/>
    </sheetView>
  </sheetViews>
  <sheetFormatPr defaultColWidth="9.140625" defaultRowHeight="12.75"/>
  <cols>
    <col min="1" max="1" width="61.8515625" style="0" customWidth="1"/>
    <col min="2" max="2" width="38.7109375" style="176" customWidth="1"/>
    <col min="3" max="3" width="14.140625" style="177" hidden="1" customWidth="1"/>
    <col min="4" max="4" width="15.00390625" style="162" customWidth="1"/>
    <col min="5" max="5" width="11.00390625" style="92" customWidth="1"/>
    <col min="6" max="6" width="11.8515625" style="92" customWidth="1"/>
    <col min="7" max="7" width="12.28125" style="93" customWidth="1"/>
    <col min="8" max="8" width="21.57421875" style="86" customWidth="1"/>
    <col min="9" max="9" width="23.140625" style="143" hidden="1" customWidth="1"/>
    <col min="10" max="10" width="25.00390625" style="143" hidden="1" customWidth="1"/>
    <col min="11" max="14" width="22.8515625" style="143" hidden="1" customWidth="1"/>
    <col min="15" max="15" width="22.8515625" style="143" customWidth="1"/>
    <col min="16" max="16" width="8.8515625" style="307" customWidth="1"/>
    <col min="17" max="21" width="8.8515625" style="50" customWidth="1"/>
    <col min="22" max="22" width="8.8515625" style="333" customWidth="1"/>
    <col min="23" max="23" width="8.8515625" style="50" customWidth="1"/>
    <col min="24" max="24" width="8.8515625" style="270" customWidth="1"/>
    <col min="25" max="27" width="8.8515625" style="50" customWidth="1"/>
    <col min="28" max="28" width="8.8515625" style="361" customWidth="1"/>
    <col min="29" max="29" width="8.8515625" style="50" customWidth="1"/>
    <col min="30" max="30" width="8.8515625" style="368" customWidth="1"/>
    <col min="31" max="35" width="8.8515625" style="50" customWidth="1"/>
    <col min="36" max="36" width="8.8515625" style="270" customWidth="1"/>
    <col min="37" max="45" width="8.8515625" style="50" customWidth="1"/>
    <col min="46" max="46" width="33.421875" style="2" customWidth="1"/>
    <col min="47" max="47" width="32.140625" style="2" customWidth="1"/>
    <col min="48" max="48" width="9.140625" style="26" customWidth="1"/>
    <col min="49" max="49" width="9.140625" style="60" customWidth="1"/>
    <col min="50" max="16384" width="9.00390625" style="26" customWidth="1"/>
  </cols>
  <sheetData>
    <row r="1" spans="1:208" s="101" customFormat="1" ht="45">
      <c r="A1" s="98" t="s">
        <v>415</v>
      </c>
      <c r="B1" s="145"/>
      <c r="C1" s="98"/>
      <c r="D1" s="145"/>
      <c r="E1" s="98"/>
      <c r="F1" s="98"/>
      <c r="G1" s="98"/>
      <c r="I1" s="134"/>
      <c r="J1" s="134"/>
      <c r="K1" s="134"/>
      <c r="L1" s="134"/>
      <c r="M1" s="134"/>
      <c r="N1" s="134"/>
      <c r="O1" s="134"/>
      <c r="P1" s="304"/>
      <c r="Q1" s="311"/>
      <c r="R1" s="99"/>
      <c r="S1" s="99"/>
      <c r="T1" s="99"/>
      <c r="U1" s="99"/>
      <c r="V1" s="330"/>
      <c r="W1" s="99"/>
      <c r="X1" s="267"/>
      <c r="Y1" s="99"/>
      <c r="Z1" s="99"/>
      <c r="AA1" s="99"/>
      <c r="AB1" s="358"/>
      <c r="AC1" s="99"/>
      <c r="AD1" s="364"/>
      <c r="AE1" s="99"/>
      <c r="AF1" s="99"/>
      <c r="AG1" s="99"/>
      <c r="AH1" s="99"/>
      <c r="AI1" s="99"/>
      <c r="AJ1" s="267"/>
      <c r="AK1" s="99"/>
      <c r="AL1" s="99"/>
      <c r="AM1" s="99"/>
      <c r="AN1" s="99"/>
      <c r="AO1" s="99"/>
      <c r="AP1" s="99"/>
      <c r="AQ1" s="99"/>
      <c r="AR1" s="99"/>
      <c r="AS1" s="99"/>
      <c r="AT1" s="100"/>
      <c r="AU1" s="100"/>
      <c r="GX1" s="100"/>
      <c r="GY1" s="100"/>
      <c r="GZ1" s="100"/>
    </row>
    <row r="2" spans="1:208" s="101" customFormat="1" ht="13.5" customHeight="1">
      <c r="A2" s="102"/>
      <c r="B2" s="146"/>
      <c r="C2" s="145"/>
      <c r="D2" s="145"/>
      <c r="E2" s="98"/>
      <c r="F2" s="98"/>
      <c r="G2" s="98"/>
      <c r="H2" s="98"/>
      <c r="I2" s="134"/>
      <c r="J2" s="134"/>
      <c r="K2" s="134"/>
      <c r="L2" s="134"/>
      <c r="M2" s="134"/>
      <c r="N2" s="134"/>
      <c r="O2" s="134"/>
      <c r="P2" s="304"/>
      <c r="Q2" s="311"/>
      <c r="R2" s="99"/>
      <c r="S2" s="99"/>
      <c r="T2" s="99"/>
      <c r="U2" s="99"/>
      <c r="V2" s="330"/>
      <c r="W2" s="99"/>
      <c r="X2" s="267"/>
      <c r="Y2" s="99"/>
      <c r="Z2" s="99"/>
      <c r="AA2" s="99"/>
      <c r="AB2" s="358"/>
      <c r="AC2" s="99"/>
      <c r="AD2" s="364"/>
      <c r="AE2" s="99"/>
      <c r="AF2" s="99"/>
      <c r="AG2" s="99"/>
      <c r="AH2" s="99"/>
      <c r="AI2" s="99"/>
      <c r="AJ2" s="267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3"/>
      <c r="GX2" s="100"/>
      <c r="GY2" s="100"/>
      <c r="GZ2" s="100"/>
    </row>
    <row r="3" spans="1:208" s="107" customFormat="1" ht="30" customHeight="1">
      <c r="A3" s="104" t="s">
        <v>250</v>
      </c>
      <c r="B3" s="147"/>
      <c r="C3" s="148"/>
      <c r="D3" s="148"/>
      <c r="E3" s="105"/>
      <c r="F3" s="105"/>
      <c r="G3" s="105"/>
      <c r="H3" s="105"/>
      <c r="I3" s="135"/>
      <c r="J3" s="135"/>
      <c r="K3" s="135"/>
      <c r="L3" s="135"/>
      <c r="M3" s="135"/>
      <c r="N3" s="135"/>
      <c r="O3" s="135"/>
      <c r="P3" s="305"/>
      <c r="Q3" s="312"/>
      <c r="R3" s="106"/>
      <c r="S3" s="106"/>
      <c r="T3" s="106"/>
      <c r="U3" s="106"/>
      <c r="V3" s="331"/>
      <c r="W3" s="106"/>
      <c r="X3" s="268"/>
      <c r="Y3" s="106"/>
      <c r="Z3" s="106"/>
      <c r="AA3" s="106"/>
      <c r="AB3" s="359"/>
      <c r="AC3" s="106"/>
      <c r="AD3" s="365"/>
      <c r="AE3" s="106"/>
      <c r="AF3" s="106"/>
      <c r="AG3" s="106"/>
      <c r="AH3" s="106"/>
      <c r="AI3" s="106"/>
      <c r="AJ3" s="268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GX3" s="108"/>
      <c r="GY3" s="108"/>
      <c r="GZ3" s="108"/>
    </row>
    <row r="4" spans="1:208" s="107" customFormat="1" ht="30" customHeight="1">
      <c r="A4" s="104" t="s">
        <v>162</v>
      </c>
      <c r="B4" s="147"/>
      <c r="C4" s="148"/>
      <c r="D4" s="148"/>
      <c r="E4" s="105"/>
      <c r="F4" s="105"/>
      <c r="G4" s="105"/>
      <c r="H4" s="105"/>
      <c r="I4" s="135"/>
      <c r="J4" s="135"/>
      <c r="K4" s="135"/>
      <c r="L4" s="135"/>
      <c r="M4" s="135"/>
      <c r="N4" s="135"/>
      <c r="O4" s="135"/>
      <c r="P4" s="305"/>
      <c r="Q4" s="312"/>
      <c r="R4" s="106"/>
      <c r="S4" s="106"/>
      <c r="T4" s="106"/>
      <c r="U4" s="106"/>
      <c r="V4" s="331"/>
      <c r="W4" s="106"/>
      <c r="X4" s="268"/>
      <c r="Y4" s="106"/>
      <c r="Z4" s="106"/>
      <c r="AA4" s="106"/>
      <c r="AB4" s="359"/>
      <c r="AC4" s="106"/>
      <c r="AD4" s="365"/>
      <c r="AE4" s="106"/>
      <c r="AF4" s="106"/>
      <c r="AG4" s="106"/>
      <c r="AH4" s="106"/>
      <c r="AI4" s="106"/>
      <c r="AJ4" s="268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GX4" s="108"/>
      <c r="GY4" s="108"/>
      <c r="GZ4" s="108"/>
    </row>
    <row r="5" spans="1:208" s="107" customFormat="1" ht="30" customHeight="1">
      <c r="A5" s="104" t="s">
        <v>163</v>
      </c>
      <c r="B5" s="147"/>
      <c r="C5" s="148"/>
      <c r="D5" s="148"/>
      <c r="E5" s="105"/>
      <c r="F5" s="105"/>
      <c r="G5" s="105"/>
      <c r="H5" s="105"/>
      <c r="I5" s="135"/>
      <c r="J5" s="135"/>
      <c r="K5" s="135"/>
      <c r="L5" s="135"/>
      <c r="M5" s="135"/>
      <c r="N5" s="135"/>
      <c r="O5" s="135"/>
      <c r="P5" s="305"/>
      <c r="Q5" s="312"/>
      <c r="R5" s="106"/>
      <c r="S5" s="106"/>
      <c r="T5" s="106"/>
      <c r="U5" s="106"/>
      <c r="V5" s="331"/>
      <c r="W5" s="106"/>
      <c r="X5" s="268"/>
      <c r="Y5" s="106"/>
      <c r="Z5" s="106"/>
      <c r="AA5" s="106"/>
      <c r="AB5" s="359"/>
      <c r="AC5" s="106"/>
      <c r="AD5" s="365"/>
      <c r="AE5" s="106"/>
      <c r="AF5" s="106"/>
      <c r="AG5" s="106"/>
      <c r="AH5" s="106"/>
      <c r="AI5" s="106"/>
      <c r="AJ5" s="268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GX5" s="108"/>
      <c r="GY5" s="108"/>
      <c r="GZ5" s="108"/>
    </row>
    <row r="6" spans="1:49" s="114" customFormat="1" ht="30" customHeight="1">
      <c r="A6" s="104" t="s">
        <v>164</v>
      </c>
      <c r="B6" s="149"/>
      <c r="C6" s="150"/>
      <c r="D6" s="151"/>
      <c r="E6" s="109"/>
      <c r="F6" s="109"/>
      <c r="G6" s="110"/>
      <c r="H6" s="111"/>
      <c r="I6" s="136"/>
      <c r="J6" s="136"/>
      <c r="K6" s="136"/>
      <c r="L6" s="136"/>
      <c r="M6" s="136"/>
      <c r="N6" s="136"/>
      <c r="O6" s="136"/>
      <c r="P6" s="306"/>
      <c r="Q6" s="112"/>
      <c r="R6" s="112"/>
      <c r="S6" s="112"/>
      <c r="T6" s="112"/>
      <c r="U6" s="112"/>
      <c r="V6" s="332"/>
      <c r="W6" s="112"/>
      <c r="X6" s="269"/>
      <c r="Y6" s="112"/>
      <c r="Z6" s="112"/>
      <c r="AA6" s="112"/>
      <c r="AB6" s="360"/>
      <c r="AC6" s="112"/>
      <c r="AD6" s="366"/>
      <c r="AE6" s="112"/>
      <c r="AF6" s="112"/>
      <c r="AG6" s="112"/>
      <c r="AH6" s="112"/>
      <c r="AI6" s="112"/>
      <c r="AJ6" s="269"/>
      <c r="AK6" s="112"/>
      <c r="AL6" s="112"/>
      <c r="AM6" s="112"/>
      <c r="AN6" s="112"/>
      <c r="AO6" s="112"/>
      <c r="AP6" s="112"/>
      <c r="AQ6" s="112"/>
      <c r="AR6" s="112"/>
      <c r="AS6" s="112"/>
      <c r="AT6" s="113"/>
      <c r="AU6" s="113"/>
      <c r="AW6" s="115"/>
    </row>
    <row r="7" spans="1:208" s="107" customFormat="1" ht="30" customHeight="1">
      <c r="A7" s="104" t="s">
        <v>249</v>
      </c>
      <c r="B7" s="147"/>
      <c r="C7" s="148"/>
      <c r="D7" s="148"/>
      <c r="E7" s="105"/>
      <c r="F7" s="105"/>
      <c r="G7" s="105"/>
      <c r="H7" s="105"/>
      <c r="I7" s="135"/>
      <c r="J7" s="135"/>
      <c r="K7" s="135"/>
      <c r="L7" s="135"/>
      <c r="M7" s="135"/>
      <c r="N7" s="135"/>
      <c r="O7" s="135"/>
      <c r="P7" s="305"/>
      <c r="Q7" s="312"/>
      <c r="R7" s="106"/>
      <c r="S7" s="106"/>
      <c r="T7" s="106"/>
      <c r="U7" s="106"/>
      <c r="V7" s="331"/>
      <c r="W7" s="106"/>
      <c r="X7" s="268"/>
      <c r="Y7" s="106"/>
      <c r="Z7" s="106"/>
      <c r="AA7" s="106"/>
      <c r="AB7" s="359"/>
      <c r="AC7" s="106"/>
      <c r="AD7" s="365"/>
      <c r="AE7" s="106"/>
      <c r="AF7" s="106"/>
      <c r="AG7" s="106"/>
      <c r="AH7" s="106"/>
      <c r="AI7" s="106"/>
      <c r="AJ7" s="268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GX7" s="108"/>
      <c r="GY7" s="108"/>
      <c r="GZ7" s="108"/>
    </row>
    <row r="8" spans="1:208" s="114" customFormat="1" ht="30" customHeight="1">
      <c r="A8" s="104" t="s">
        <v>357</v>
      </c>
      <c r="B8" s="152"/>
      <c r="C8" s="153"/>
      <c r="D8" s="154"/>
      <c r="E8" s="116"/>
      <c r="F8" s="116"/>
      <c r="G8" s="116"/>
      <c r="H8" s="117"/>
      <c r="I8" s="135"/>
      <c r="J8" s="135"/>
      <c r="K8" s="135"/>
      <c r="L8" s="135"/>
      <c r="M8" s="135"/>
      <c r="N8" s="135"/>
      <c r="O8" s="135"/>
      <c r="P8" s="306"/>
      <c r="Q8" s="112"/>
      <c r="R8" s="112"/>
      <c r="S8" s="112"/>
      <c r="T8" s="112"/>
      <c r="U8" s="112"/>
      <c r="V8" s="332"/>
      <c r="W8" s="112"/>
      <c r="X8" s="269"/>
      <c r="Y8" s="112"/>
      <c r="Z8" s="112"/>
      <c r="AA8" s="112"/>
      <c r="AB8" s="360"/>
      <c r="AC8" s="112"/>
      <c r="AD8" s="366"/>
      <c r="AE8" s="112"/>
      <c r="AF8" s="112"/>
      <c r="AG8" s="112"/>
      <c r="AH8" s="112"/>
      <c r="AI8" s="112"/>
      <c r="AJ8" s="269"/>
      <c r="AK8" s="112"/>
      <c r="AL8" s="112"/>
      <c r="AM8" s="112"/>
      <c r="AN8" s="112"/>
      <c r="AO8" s="112"/>
      <c r="AP8" s="112"/>
      <c r="AQ8" s="112"/>
      <c r="AR8" s="112"/>
      <c r="AS8" s="112"/>
      <c r="AT8" s="106"/>
      <c r="AU8" s="106"/>
      <c r="GX8" s="113"/>
      <c r="GY8" s="113"/>
      <c r="GZ8" s="113"/>
    </row>
    <row r="9" spans="1:208" s="114" customFormat="1" ht="30" customHeight="1">
      <c r="A9" s="104" t="s">
        <v>371</v>
      </c>
      <c r="B9" s="152"/>
      <c r="D9" s="154"/>
      <c r="E9" s="116"/>
      <c r="F9" s="116"/>
      <c r="G9" s="116"/>
      <c r="H9" s="117"/>
      <c r="I9" s="135"/>
      <c r="J9" s="135"/>
      <c r="K9" s="135"/>
      <c r="L9" s="135"/>
      <c r="M9" s="135"/>
      <c r="N9" s="135"/>
      <c r="O9" s="135"/>
      <c r="P9" s="306"/>
      <c r="Q9" s="112"/>
      <c r="R9" s="112"/>
      <c r="S9" s="112"/>
      <c r="T9" s="112"/>
      <c r="U9" s="112"/>
      <c r="V9" s="332"/>
      <c r="W9" s="112"/>
      <c r="X9" s="269"/>
      <c r="Y9" s="112"/>
      <c r="Z9" s="112"/>
      <c r="AA9" s="112"/>
      <c r="AB9" s="360"/>
      <c r="AC9" s="112"/>
      <c r="AD9" s="366"/>
      <c r="AE9" s="112"/>
      <c r="AF9" s="112"/>
      <c r="AG9" s="112"/>
      <c r="AH9" s="112"/>
      <c r="AI9" s="112"/>
      <c r="AJ9" s="269"/>
      <c r="AK9" s="112"/>
      <c r="AL9" s="112"/>
      <c r="AM9" s="112"/>
      <c r="AN9" s="112"/>
      <c r="AO9" s="112"/>
      <c r="AP9" s="112"/>
      <c r="AQ9" s="112"/>
      <c r="AR9" s="112"/>
      <c r="AS9" s="112"/>
      <c r="AT9" s="106"/>
      <c r="AU9" s="106"/>
      <c r="GX9" s="113"/>
      <c r="GY9" s="113"/>
      <c r="GZ9" s="113"/>
    </row>
    <row r="10" spans="1:208" s="114" customFormat="1" ht="30" customHeight="1">
      <c r="A10" s="104" t="s">
        <v>165</v>
      </c>
      <c r="B10" s="155"/>
      <c r="C10" s="156"/>
      <c r="D10" s="154"/>
      <c r="E10" s="116"/>
      <c r="F10" s="116"/>
      <c r="G10" s="116"/>
      <c r="H10" s="117"/>
      <c r="I10" s="135"/>
      <c r="J10" s="153"/>
      <c r="K10" s="153"/>
      <c r="L10" s="153"/>
      <c r="M10" s="153"/>
      <c r="N10" s="153"/>
      <c r="O10" s="153"/>
      <c r="P10" s="306"/>
      <c r="Q10" s="112"/>
      <c r="R10" s="112"/>
      <c r="S10" s="112"/>
      <c r="T10" s="112"/>
      <c r="U10" s="112"/>
      <c r="V10" s="332"/>
      <c r="W10" s="112"/>
      <c r="X10" s="269"/>
      <c r="Y10" s="112"/>
      <c r="Z10" s="112"/>
      <c r="AA10" s="112"/>
      <c r="AB10" s="360"/>
      <c r="AC10" s="112"/>
      <c r="AD10" s="367"/>
      <c r="AE10" s="112"/>
      <c r="AF10" s="112"/>
      <c r="AG10" s="112"/>
      <c r="AH10" s="112"/>
      <c r="AI10" s="112"/>
      <c r="AJ10" s="269"/>
      <c r="AK10" s="112"/>
      <c r="AL10" s="112"/>
      <c r="AM10" s="112"/>
      <c r="AN10" s="112"/>
      <c r="AO10" s="112"/>
      <c r="AP10" s="112"/>
      <c r="AQ10" s="112"/>
      <c r="AR10" s="112"/>
      <c r="AS10" s="112"/>
      <c r="AT10" s="106"/>
      <c r="AU10" s="106"/>
      <c r="GX10" s="113"/>
      <c r="GY10" s="113"/>
      <c r="GZ10" s="113"/>
    </row>
    <row r="11" spans="1:208" s="61" customFormat="1" ht="41.25">
      <c r="A11" s="104" t="s">
        <v>214</v>
      </c>
      <c r="B11" s="157"/>
      <c r="C11" s="158"/>
      <c r="D11" s="159"/>
      <c r="E11" s="131"/>
      <c r="F11" s="132"/>
      <c r="G11" s="132"/>
      <c r="H11" s="133"/>
      <c r="I11" s="137"/>
      <c r="J11" s="137"/>
      <c r="K11" s="137"/>
      <c r="L11" s="137"/>
      <c r="M11" s="137"/>
      <c r="N11" s="137"/>
      <c r="O11" s="137"/>
      <c r="P11" s="307"/>
      <c r="Q11" s="50"/>
      <c r="R11" s="50"/>
      <c r="S11" s="50"/>
      <c r="T11" s="50"/>
      <c r="U11" s="50"/>
      <c r="V11" s="333"/>
      <c r="W11" s="50"/>
      <c r="X11" s="270"/>
      <c r="Y11" s="50"/>
      <c r="Z11" s="50"/>
      <c r="AA11" s="50"/>
      <c r="AB11" s="361"/>
      <c r="AC11" s="50"/>
      <c r="AD11" s="368"/>
      <c r="AE11" s="50"/>
      <c r="AF11" s="50"/>
      <c r="AG11" s="50"/>
      <c r="AH11" s="50"/>
      <c r="AI11" s="50"/>
      <c r="AJ11" s="270"/>
      <c r="AK11" s="50"/>
      <c r="AL11" s="50"/>
      <c r="AM11" s="50"/>
      <c r="AN11" s="50"/>
      <c r="AO11" s="50"/>
      <c r="AP11" s="50"/>
      <c r="AQ11" s="50"/>
      <c r="AR11" s="50"/>
      <c r="AS11" s="50"/>
      <c r="AT11" s="68"/>
      <c r="AU11" s="58"/>
      <c r="GX11" s="59"/>
      <c r="GY11" s="59"/>
      <c r="GZ11" s="59"/>
    </row>
    <row r="12" spans="1:208" s="61" customFormat="1" ht="16.5" customHeight="1">
      <c r="A12" s="130"/>
      <c r="B12" s="160"/>
      <c r="D12" s="162"/>
      <c r="E12" s="20"/>
      <c r="F12" s="70"/>
      <c r="G12" s="70"/>
      <c r="H12" s="161"/>
      <c r="I12" s="137"/>
      <c r="J12" s="137"/>
      <c r="K12" s="137"/>
      <c r="L12" s="137"/>
      <c r="M12" s="137"/>
      <c r="N12" s="137"/>
      <c r="O12" s="137"/>
      <c r="P12" s="307"/>
      <c r="Q12" s="50"/>
      <c r="R12" s="50"/>
      <c r="S12" s="50"/>
      <c r="T12" s="50"/>
      <c r="U12" s="50"/>
      <c r="V12" s="333"/>
      <c r="W12" s="50"/>
      <c r="X12" s="270"/>
      <c r="Y12" s="50"/>
      <c r="Z12" s="50"/>
      <c r="AA12" s="50"/>
      <c r="AB12" s="361"/>
      <c r="AC12" s="50"/>
      <c r="AD12" s="368"/>
      <c r="AE12" s="50"/>
      <c r="AF12" s="50"/>
      <c r="AG12" s="50"/>
      <c r="AH12" s="50"/>
      <c r="AI12" s="50"/>
      <c r="AJ12" s="270"/>
      <c r="AK12" s="50"/>
      <c r="AL12" s="50"/>
      <c r="AM12" s="50"/>
      <c r="AN12" s="50"/>
      <c r="AO12" s="50"/>
      <c r="AP12" s="50"/>
      <c r="AQ12" s="50"/>
      <c r="AR12" s="50"/>
      <c r="AS12" s="50"/>
      <c r="AT12" s="68"/>
      <c r="AU12" s="58"/>
      <c r="GX12" s="59"/>
      <c r="GY12" s="59"/>
      <c r="GZ12" s="59"/>
    </row>
    <row r="13" spans="1:54" s="125" customFormat="1" ht="131.25" customHeight="1" thickBot="1">
      <c r="A13" s="118" t="s">
        <v>166</v>
      </c>
      <c r="B13" s="163" t="s">
        <v>7</v>
      </c>
      <c r="C13" s="164" t="s">
        <v>112</v>
      </c>
      <c r="D13" s="165" t="s">
        <v>39</v>
      </c>
      <c r="E13" s="119" t="s">
        <v>40</v>
      </c>
      <c r="F13" s="119" t="s">
        <v>41</v>
      </c>
      <c r="G13" s="119" t="s">
        <v>111</v>
      </c>
      <c r="H13" s="120" t="s">
        <v>103</v>
      </c>
      <c r="I13" s="138" t="s">
        <v>245</v>
      </c>
      <c r="J13" s="138" t="s">
        <v>282</v>
      </c>
      <c r="K13" s="138" t="s">
        <v>325</v>
      </c>
      <c r="L13" s="138" t="s">
        <v>360</v>
      </c>
      <c r="M13" s="138" t="s">
        <v>372</v>
      </c>
      <c r="N13" s="138" t="s">
        <v>400</v>
      </c>
      <c r="O13" s="138" t="s">
        <v>410</v>
      </c>
      <c r="P13" s="308" t="s">
        <v>449</v>
      </c>
      <c r="Q13" s="121" t="s">
        <v>450</v>
      </c>
      <c r="R13" s="121" t="s">
        <v>451</v>
      </c>
      <c r="S13" s="121" t="s">
        <v>452</v>
      </c>
      <c r="T13" s="121" t="s">
        <v>453</v>
      </c>
      <c r="U13" s="121" t="s">
        <v>454</v>
      </c>
      <c r="V13" s="121" t="s">
        <v>455</v>
      </c>
      <c r="W13" s="121" t="s">
        <v>456</v>
      </c>
      <c r="X13" s="121" t="s">
        <v>457</v>
      </c>
      <c r="Y13" s="121" t="s">
        <v>461</v>
      </c>
      <c r="Z13" s="121" t="s">
        <v>458</v>
      </c>
      <c r="AA13" s="121" t="s">
        <v>459</v>
      </c>
      <c r="AB13" s="121" t="s">
        <v>460</v>
      </c>
      <c r="AC13" s="121" t="s">
        <v>462</v>
      </c>
      <c r="AD13" s="129" t="s">
        <v>463</v>
      </c>
      <c r="AE13" s="121" t="s">
        <v>464</v>
      </c>
      <c r="AF13" s="129" t="s">
        <v>465</v>
      </c>
      <c r="AG13" s="121" t="s">
        <v>466</v>
      </c>
      <c r="AH13" s="129" t="s">
        <v>467</v>
      </c>
      <c r="AI13" s="121" t="s">
        <v>468</v>
      </c>
      <c r="AJ13" s="129" t="s">
        <v>469</v>
      </c>
      <c r="AK13" s="129" t="s">
        <v>470</v>
      </c>
      <c r="AL13" s="129" t="s">
        <v>471</v>
      </c>
      <c r="AM13" s="121" t="s">
        <v>472</v>
      </c>
      <c r="AN13" s="129" t="s">
        <v>473</v>
      </c>
      <c r="AO13" s="121" t="s">
        <v>474</v>
      </c>
      <c r="AP13" s="129"/>
      <c r="AQ13" s="121"/>
      <c r="AR13" s="129"/>
      <c r="AS13" s="121"/>
      <c r="AT13" s="122"/>
      <c r="AU13" s="122"/>
      <c r="AV13" s="123"/>
      <c r="AW13" s="124"/>
      <c r="AX13" s="123"/>
      <c r="AY13" s="123"/>
      <c r="AZ13" s="124"/>
      <c r="BA13" s="123"/>
      <c r="BB13" s="124"/>
    </row>
    <row r="14" spans="1:54" s="190" customFormat="1" ht="34.5" customHeight="1" hidden="1">
      <c r="A14" s="179" t="s">
        <v>144</v>
      </c>
      <c r="B14" s="180" t="s">
        <v>43</v>
      </c>
      <c r="C14" s="181">
        <f>G14*0.66</f>
        <v>0</v>
      </c>
      <c r="D14" s="182">
        <f aca="true" t="shared" si="0" ref="D14:D26">E14+F14</f>
        <v>0</v>
      </c>
      <c r="E14" s="224">
        <f>COUNTIF(P14:AS14,"W")+COUNTIF(P14:AS14,"WL")+COUNTIF(P14:AS14,"WLL")+COUNTIF(P14:AS14,"WW")+COUNTIF(P14:AS14,"WW")+COUNTIF(P14:AS14,"WWL")+COUNTIF(P14:AS14,"WWL")+COUNTIF(P14:AS14,"WWW")+COUNTIF(P14:AS14,"WWW")+COUNTIF(P14:AS14,"WWW")</f>
        <v>0</v>
      </c>
      <c r="F14" s="224">
        <f>COUNTIF(P14:AS14,"L")+COUNTIF(P14:AS14,"WL")+COUNTIF(P14:AS14,"WWL")+COUNTIF(P14:AS14,"LL")+COUNTIF(P14:AS14,"LL")+COUNTIF(P14:AS14,"WLL")+COUNTIF(P14:AS14,"WLL")+COUNTIF(P14:AS14,"LLL")+COUNTIF(P14:AS14,"LLL")+COUNTIF(P14:AS14,"LLL")</f>
        <v>0</v>
      </c>
      <c r="G14" s="183">
        <f aca="true" t="shared" si="1" ref="G14:G31">E14-F14</f>
        <v>0</v>
      </c>
      <c r="H14" s="183" t="e">
        <f>SUM(E14/D14%)</f>
        <v>#DIV/0!</v>
      </c>
      <c r="I14" s="184" t="e">
        <f>#REF!-C14</f>
        <v>#REF!</v>
      </c>
      <c r="J14" s="184" t="e">
        <f>#REF!-D14</f>
        <v>#REF!</v>
      </c>
      <c r="K14" s="184"/>
      <c r="L14" s="184"/>
      <c r="M14" s="184"/>
      <c r="N14" s="184"/>
      <c r="O14" s="184"/>
      <c r="P14" s="185"/>
      <c r="Q14" s="185"/>
      <c r="R14" s="185"/>
      <c r="S14" s="185"/>
      <c r="T14" s="185"/>
      <c r="U14" s="185"/>
      <c r="V14" s="334"/>
      <c r="W14" s="185"/>
      <c r="X14" s="271"/>
      <c r="Y14" s="185"/>
      <c r="Z14" s="185"/>
      <c r="AA14" s="185"/>
      <c r="AB14" s="185"/>
      <c r="AC14" s="185"/>
      <c r="AD14" s="192"/>
      <c r="AE14" s="185"/>
      <c r="AF14" s="185"/>
      <c r="AG14" s="185"/>
      <c r="AH14" s="185"/>
      <c r="AI14" s="185"/>
      <c r="AJ14" s="271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186"/>
      <c r="AV14" s="187"/>
      <c r="AW14" s="188"/>
      <c r="AX14" s="187"/>
      <c r="AY14" s="189"/>
      <c r="AZ14" s="188"/>
      <c r="BA14" s="187"/>
      <c r="BB14" s="188"/>
    </row>
    <row r="15" spans="1:54" s="190" customFormat="1" ht="34.5" customHeight="1" hidden="1">
      <c r="A15" s="179" t="s">
        <v>198</v>
      </c>
      <c r="B15" s="180" t="s">
        <v>43</v>
      </c>
      <c r="C15" s="181">
        <f aca="true" t="shared" si="2" ref="C15:C20">G15*0.66</f>
        <v>0</v>
      </c>
      <c r="D15" s="182">
        <f t="shared" si="0"/>
        <v>0</v>
      </c>
      <c r="E15" s="224">
        <f aca="true" t="shared" si="3" ref="E15:E133">COUNTIF(P15:AS15,"W")+COUNTIF(P15:AS15,"WL")+COUNTIF(P15:AS15,"WLL")+COUNTIF(P15:AS15,"WW")+COUNTIF(P15:AS15,"WW")+COUNTIF(P15:AS15,"WWL")+COUNTIF(P15:AS15,"WWL")+COUNTIF(P15:AS15,"WWW")+COUNTIF(P15:AS15,"WWW")+COUNTIF(P15:AS15,"WWW")</f>
        <v>0</v>
      </c>
      <c r="F15" s="224">
        <f aca="true" t="shared" si="4" ref="F15:F133">COUNTIF(P15:AS15,"L")+COUNTIF(P15:AS15,"WL")+COUNTIF(P15:AS15,"WWL")+COUNTIF(P15:AS15,"LL")+COUNTIF(P15:AS15,"LL")+COUNTIF(P15:AS15,"WLL")+COUNTIF(P15:AS15,"WLL")+COUNTIF(P15:AS15,"LLL")+COUNTIF(P15:AS15,"LLL")+COUNTIF(P15:AS15,"LLL")</f>
        <v>0</v>
      </c>
      <c r="G15" s="183">
        <f t="shared" si="1"/>
        <v>0</v>
      </c>
      <c r="H15" s="183" t="e">
        <f aca="true" t="shared" si="5" ref="H15:H20">SUM(E15/D15%)</f>
        <v>#DIV/0!</v>
      </c>
      <c r="I15" s="184">
        <v>15</v>
      </c>
      <c r="J15" s="184">
        <v>15</v>
      </c>
      <c r="K15" s="184"/>
      <c r="L15" s="184"/>
      <c r="M15" s="184"/>
      <c r="N15" s="184"/>
      <c r="O15" s="184"/>
      <c r="P15" s="185"/>
      <c r="Q15" s="185"/>
      <c r="R15" s="185"/>
      <c r="S15" s="185"/>
      <c r="T15" s="185"/>
      <c r="U15" s="185"/>
      <c r="V15" s="334"/>
      <c r="W15" s="185"/>
      <c r="X15" s="271"/>
      <c r="Y15" s="185"/>
      <c r="Z15" s="185"/>
      <c r="AA15" s="185"/>
      <c r="AB15" s="185"/>
      <c r="AC15" s="185"/>
      <c r="AD15" s="192"/>
      <c r="AE15" s="185"/>
      <c r="AF15" s="185"/>
      <c r="AG15" s="185"/>
      <c r="AH15" s="185"/>
      <c r="AI15" s="185"/>
      <c r="AJ15" s="271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186"/>
      <c r="AV15" s="187"/>
      <c r="AW15" s="188"/>
      <c r="AX15" s="187"/>
      <c r="AY15" s="189"/>
      <c r="AZ15" s="188"/>
      <c r="BA15" s="187"/>
      <c r="BB15" s="188"/>
    </row>
    <row r="16" spans="1:54" s="190" customFormat="1" ht="34.5" customHeight="1" hidden="1">
      <c r="A16" s="179" t="s">
        <v>218</v>
      </c>
      <c r="B16" s="180" t="s">
        <v>43</v>
      </c>
      <c r="C16" s="181">
        <f t="shared" si="2"/>
        <v>0</v>
      </c>
      <c r="D16" s="182">
        <f t="shared" si="0"/>
        <v>0</v>
      </c>
      <c r="E16" s="224">
        <f t="shared" si="3"/>
        <v>0</v>
      </c>
      <c r="F16" s="224">
        <f t="shared" si="4"/>
        <v>0</v>
      </c>
      <c r="G16" s="183">
        <f t="shared" si="1"/>
        <v>0</v>
      </c>
      <c r="H16" s="183" t="e">
        <f t="shared" si="5"/>
        <v>#DIV/0!</v>
      </c>
      <c r="I16" s="184" t="e">
        <f>#REF!-C16</f>
        <v>#REF!</v>
      </c>
      <c r="J16" s="184" t="e">
        <f>#REF!-D16</f>
        <v>#REF!</v>
      </c>
      <c r="K16" s="184"/>
      <c r="L16" s="184"/>
      <c r="M16" s="184"/>
      <c r="N16" s="184"/>
      <c r="O16" s="184"/>
      <c r="P16" s="185"/>
      <c r="Q16" s="185"/>
      <c r="R16" s="185"/>
      <c r="S16" s="185"/>
      <c r="T16" s="185"/>
      <c r="U16" s="185"/>
      <c r="V16" s="334"/>
      <c r="W16" s="185"/>
      <c r="X16" s="271"/>
      <c r="Y16" s="185"/>
      <c r="Z16" s="185"/>
      <c r="AA16" s="185"/>
      <c r="AB16" s="185"/>
      <c r="AC16" s="185"/>
      <c r="AD16" s="192"/>
      <c r="AE16" s="185"/>
      <c r="AF16" s="185"/>
      <c r="AG16" s="185"/>
      <c r="AH16" s="185"/>
      <c r="AI16" s="185"/>
      <c r="AJ16" s="271"/>
      <c r="AK16" s="185"/>
      <c r="AL16" s="185"/>
      <c r="AM16" s="185"/>
      <c r="AN16" s="185"/>
      <c r="AO16" s="185"/>
      <c r="AP16" s="185"/>
      <c r="AQ16" s="185"/>
      <c r="AR16" s="185"/>
      <c r="AS16" s="185"/>
      <c r="AT16" s="186"/>
      <c r="AU16" s="186"/>
      <c r="AV16" s="187"/>
      <c r="AW16" s="188"/>
      <c r="AX16" s="187"/>
      <c r="AY16" s="189"/>
      <c r="AZ16" s="188"/>
      <c r="BA16" s="187"/>
      <c r="BB16" s="188"/>
    </row>
    <row r="17" spans="1:54" s="190" customFormat="1" ht="34.5" customHeight="1" hidden="1">
      <c r="A17" s="179" t="s">
        <v>150</v>
      </c>
      <c r="B17" s="180" t="s">
        <v>43</v>
      </c>
      <c r="C17" s="181">
        <f t="shared" si="2"/>
        <v>0</v>
      </c>
      <c r="D17" s="182">
        <f>E17+F17</f>
        <v>0</v>
      </c>
      <c r="E17" s="224">
        <f t="shared" si="3"/>
        <v>0</v>
      </c>
      <c r="F17" s="224">
        <f t="shared" si="4"/>
        <v>0</v>
      </c>
      <c r="G17" s="183">
        <f t="shared" si="1"/>
        <v>0</v>
      </c>
      <c r="H17" s="183" t="e">
        <f t="shared" si="5"/>
        <v>#DIV/0!</v>
      </c>
      <c r="I17" s="184" t="e">
        <f>#REF!-C17</f>
        <v>#REF!</v>
      </c>
      <c r="J17" s="184" t="e">
        <f>#REF!-D17</f>
        <v>#REF!</v>
      </c>
      <c r="K17" s="184"/>
      <c r="L17" s="184"/>
      <c r="M17" s="184"/>
      <c r="N17" s="184"/>
      <c r="O17" s="184"/>
      <c r="P17" s="185"/>
      <c r="Q17" s="185"/>
      <c r="R17" s="185"/>
      <c r="S17" s="185"/>
      <c r="T17" s="185"/>
      <c r="U17" s="185"/>
      <c r="V17" s="334"/>
      <c r="W17" s="185"/>
      <c r="X17" s="271"/>
      <c r="Y17" s="185"/>
      <c r="Z17" s="185"/>
      <c r="AA17" s="185"/>
      <c r="AB17" s="185"/>
      <c r="AC17" s="185"/>
      <c r="AD17" s="192"/>
      <c r="AE17" s="185"/>
      <c r="AF17" s="185"/>
      <c r="AG17" s="185"/>
      <c r="AH17" s="185"/>
      <c r="AI17" s="185"/>
      <c r="AJ17" s="271"/>
      <c r="AK17" s="185"/>
      <c r="AL17" s="185"/>
      <c r="AM17" s="185"/>
      <c r="AN17" s="185"/>
      <c r="AO17" s="185"/>
      <c r="AP17" s="185"/>
      <c r="AQ17" s="185"/>
      <c r="AR17" s="185"/>
      <c r="AS17" s="185"/>
      <c r="AT17" s="186"/>
      <c r="AU17" s="186"/>
      <c r="AV17" s="187"/>
      <c r="AW17" s="188"/>
      <c r="AX17" s="187"/>
      <c r="AY17" s="189"/>
      <c r="AZ17" s="188"/>
      <c r="BA17" s="187"/>
      <c r="BB17" s="188"/>
    </row>
    <row r="18" spans="1:54" s="190" customFormat="1" ht="34.5" customHeight="1" hidden="1">
      <c r="A18" s="179" t="s">
        <v>155</v>
      </c>
      <c r="B18" s="180" t="s">
        <v>43</v>
      </c>
      <c r="C18" s="181">
        <f t="shared" si="2"/>
        <v>0</v>
      </c>
      <c r="D18" s="182">
        <f>E18+F18</f>
        <v>0</v>
      </c>
      <c r="E18" s="224">
        <f t="shared" si="3"/>
        <v>0</v>
      </c>
      <c r="F18" s="224">
        <f t="shared" si="4"/>
        <v>0</v>
      </c>
      <c r="G18" s="183">
        <f t="shared" si="1"/>
        <v>0</v>
      </c>
      <c r="H18" s="183" t="e">
        <f t="shared" si="5"/>
        <v>#DIV/0!</v>
      </c>
      <c r="I18" s="184" t="e">
        <f>#REF!-C18</f>
        <v>#REF!</v>
      </c>
      <c r="J18" s="184" t="e">
        <f>#REF!-D18</f>
        <v>#REF!</v>
      </c>
      <c r="K18" s="184"/>
      <c r="L18" s="184"/>
      <c r="M18" s="184"/>
      <c r="N18" s="184"/>
      <c r="O18" s="184"/>
      <c r="P18" s="185"/>
      <c r="Q18" s="185"/>
      <c r="R18" s="185"/>
      <c r="S18" s="185"/>
      <c r="T18" s="185"/>
      <c r="U18" s="185"/>
      <c r="V18" s="334"/>
      <c r="W18" s="185"/>
      <c r="X18" s="271"/>
      <c r="Y18" s="185"/>
      <c r="Z18" s="185"/>
      <c r="AA18" s="185"/>
      <c r="AB18" s="185"/>
      <c r="AC18" s="185"/>
      <c r="AD18" s="192"/>
      <c r="AE18" s="185"/>
      <c r="AF18" s="185"/>
      <c r="AG18" s="185"/>
      <c r="AH18" s="185"/>
      <c r="AI18" s="185"/>
      <c r="AJ18" s="271"/>
      <c r="AK18" s="185"/>
      <c r="AL18" s="185"/>
      <c r="AM18" s="185"/>
      <c r="AN18" s="185"/>
      <c r="AO18" s="185"/>
      <c r="AP18" s="185"/>
      <c r="AQ18" s="185"/>
      <c r="AR18" s="185"/>
      <c r="AS18" s="185"/>
      <c r="AT18" s="186"/>
      <c r="AU18" s="186"/>
      <c r="AV18" s="187"/>
      <c r="AW18" s="188"/>
      <c r="AX18" s="187"/>
      <c r="AY18" s="189"/>
      <c r="AZ18" s="188"/>
      <c r="BA18" s="187"/>
      <c r="BB18" s="188"/>
    </row>
    <row r="19" spans="1:54" s="190" customFormat="1" ht="34.5" customHeight="1" hidden="1">
      <c r="A19" s="179" t="s">
        <v>71</v>
      </c>
      <c r="B19" s="180" t="s">
        <v>43</v>
      </c>
      <c r="C19" s="181">
        <f t="shared" si="2"/>
        <v>0</v>
      </c>
      <c r="D19" s="182">
        <f>E19+F19</f>
        <v>0</v>
      </c>
      <c r="E19" s="224">
        <f t="shared" si="3"/>
        <v>0</v>
      </c>
      <c r="F19" s="224">
        <f t="shared" si="4"/>
        <v>0</v>
      </c>
      <c r="G19" s="183">
        <f t="shared" si="1"/>
        <v>0</v>
      </c>
      <c r="H19" s="183" t="e">
        <f t="shared" si="5"/>
        <v>#DIV/0!</v>
      </c>
      <c r="I19" s="184" t="e">
        <f>#REF!-C19</f>
        <v>#REF!</v>
      </c>
      <c r="J19" s="184" t="e">
        <f>#REF!-D19</f>
        <v>#REF!</v>
      </c>
      <c r="K19" s="184"/>
      <c r="L19" s="184"/>
      <c r="M19" s="184"/>
      <c r="N19" s="184"/>
      <c r="O19" s="184"/>
      <c r="P19" s="185"/>
      <c r="Q19" s="185"/>
      <c r="R19" s="185"/>
      <c r="S19" s="185"/>
      <c r="T19" s="185"/>
      <c r="U19" s="185"/>
      <c r="V19" s="334"/>
      <c r="W19" s="185"/>
      <c r="X19" s="271"/>
      <c r="Y19" s="185"/>
      <c r="Z19" s="185"/>
      <c r="AA19" s="185"/>
      <c r="AB19" s="185"/>
      <c r="AC19" s="185"/>
      <c r="AD19" s="192"/>
      <c r="AE19" s="185"/>
      <c r="AF19" s="185"/>
      <c r="AG19" s="185"/>
      <c r="AH19" s="185"/>
      <c r="AI19" s="185"/>
      <c r="AJ19" s="271"/>
      <c r="AK19" s="185"/>
      <c r="AL19" s="185"/>
      <c r="AM19" s="185"/>
      <c r="AN19" s="185"/>
      <c r="AO19" s="185"/>
      <c r="AP19" s="185"/>
      <c r="AQ19" s="185"/>
      <c r="AR19" s="185"/>
      <c r="AS19" s="185"/>
      <c r="AT19" s="186"/>
      <c r="AU19" s="186"/>
      <c r="AV19" s="187"/>
      <c r="AW19" s="188"/>
      <c r="AX19" s="187"/>
      <c r="AY19" s="189"/>
      <c r="AZ19" s="188"/>
      <c r="BA19" s="187"/>
      <c r="BB19" s="188"/>
    </row>
    <row r="20" spans="1:54" s="190" customFormat="1" ht="34.5" customHeight="1" hidden="1">
      <c r="A20" s="179" t="s">
        <v>158</v>
      </c>
      <c r="B20" s="180" t="s">
        <v>43</v>
      </c>
      <c r="C20" s="181">
        <f t="shared" si="2"/>
        <v>0</v>
      </c>
      <c r="D20" s="182">
        <f>E20+F20</f>
        <v>0</v>
      </c>
      <c r="E20" s="224">
        <f t="shared" si="3"/>
        <v>0</v>
      </c>
      <c r="F20" s="224">
        <f t="shared" si="4"/>
        <v>0</v>
      </c>
      <c r="G20" s="183">
        <f t="shared" si="1"/>
        <v>0</v>
      </c>
      <c r="H20" s="183" t="e">
        <f t="shared" si="5"/>
        <v>#DIV/0!</v>
      </c>
      <c r="I20" s="184">
        <v>15</v>
      </c>
      <c r="J20" s="184">
        <v>15</v>
      </c>
      <c r="K20" s="184"/>
      <c r="L20" s="184"/>
      <c r="M20" s="184"/>
      <c r="N20" s="184"/>
      <c r="O20" s="184"/>
      <c r="P20" s="185"/>
      <c r="Q20" s="185"/>
      <c r="R20" s="185"/>
      <c r="S20" s="185"/>
      <c r="T20" s="185"/>
      <c r="U20" s="185"/>
      <c r="V20" s="334"/>
      <c r="W20" s="185"/>
      <c r="X20" s="271"/>
      <c r="Y20" s="185"/>
      <c r="Z20" s="185"/>
      <c r="AA20" s="185"/>
      <c r="AB20" s="185"/>
      <c r="AC20" s="185"/>
      <c r="AD20" s="192"/>
      <c r="AE20" s="185"/>
      <c r="AF20" s="185"/>
      <c r="AG20" s="185"/>
      <c r="AH20" s="185"/>
      <c r="AI20" s="185"/>
      <c r="AJ20" s="271"/>
      <c r="AK20" s="185"/>
      <c r="AL20" s="185"/>
      <c r="AM20" s="185"/>
      <c r="AN20" s="185"/>
      <c r="AO20" s="185"/>
      <c r="AP20" s="185"/>
      <c r="AQ20" s="185"/>
      <c r="AR20" s="185"/>
      <c r="AS20" s="185"/>
      <c r="AT20" s="186"/>
      <c r="AU20" s="186"/>
      <c r="AV20" s="187"/>
      <c r="AW20" s="188"/>
      <c r="AX20" s="187"/>
      <c r="AY20" s="189"/>
      <c r="AZ20" s="188"/>
      <c r="BA20" s="187"/>
      <c r="BB20" s="188"/>
    </row>
    <row r="21" spans="1:54" s="238" customFormat="1" ht="34.5" customHeight="1" hidden="1">
      <c r="A21" s="227" t="s">
        <v>156</v>
      </c>
      <c r="B21" s="228" t="s">
        <v>43</v>
      </c>
      <c r="C21" s="229">
        <f aca="true" t="shared" si="6" ref="C21:C81">G21*0.66</f>
        <v>0</v>
      </c>
      <c r="D21" s="230">
        <f t="shared" si="0"/>
        <v>0</v>
      </c>
      <c r="E21" s="224">
        <f t="shared" si="3"/>
        <v>0</v>
      </c>
      <c r="F21" s="224">
        <f t="shared" si="4"/>
        <v>0</v>
      </c>
      <c r="G21" s="231">
        <f t="shared" si="1"/>
        <v>0</v>
      </c>
      <c r="H21" s="231" t="e">
        <f aca="true" t="shared" si="7" ref="H21:H81">SUM(E21/D21%)</f>
        <v>#DIV/0!</v>
      </c>
      <c r="I21" s="232">
        <v>25</v>
      </c>
      <c r="J21" s="232">
        <v>25</v>
      </c>
      <c r="K21" s="232"/>
      <c r="L21" s="232"/>
      <c r="M21" s="232"/>
      <c r="N21" s="232"/>
      <c r="O21" s="232"/>
      <c r="P21" s="233"/>
      <c r="Q21" s="233"/>
      <c r="R21" s="233"/>
      <c r="S21" s="233"/>
      <c r="T21" s="233"/>
      <c r="U21" s="233"/>
      <c r="V21" s="335"/>
      <c r="W21" s="233"/>
      <c r="X21" s="272"/>
      <c r="Y21" s="233"/>
      <c r="Z21" s="233"/>
      <c r="AA21" s="233"/>
      <c r="AB21" s="233"/>
      <c r="AC21" s="233"/>
      <c r="AD21" s="369"/>
      <c r="AE21" s="233"/>
      <c r="AF21" s="233"/>
      <c r="AG21" s="233"/>
      <c r="AH21" s="233"/>
      <c r="AI21" s="233"/>
      <c r="AJ21" s="272"/>
      <c r="AK21" s="233"/>
      <c r="AL21" s="233"/>
      <c r="AM21" s="233"/>
      <c r="AN21" s="233"/>
      <c r="AO21" s="233"/>
      <c r="AP21" s="233"/>
      <c r="AQ21" s="233"/>
      <c r="AR21" s="233"/>
      <c r="AS21" s="233"/>
      <c r="AT21" s="234"/>
      <c r="AU21" s="234"/>
      <c r="AV21" s="235"/>
      <c r="AW21" s="236"/>
      <c r="AX21" s="235"/>
      <c r="AY21" s="237"/>
      <c r="AZ21" s="236"/>
      <c r="BA21" s="235"/>
      <c r="BB21" s="236"/>
    </row>
    <row r="22" spans="1:54" ht="34.5" customHeight="1">
      <c r="A22" s="126" t="s">
        <v>44</v>
      </c>
      <c r="B22" s="166" t="s">
        <v>361</v>
      </c>
      <c r="C22" s="167">
        <f>G22*0.66</f>
        <v>0.66</v>
      </c>
      <c r="D22" s="168">
        <f>E22+F22</f>
        <v>23</v>
      </c>
      <c r="E22" s="211">
        <f>COUNTIF(P22:AS22,"W")+COUNTIF(P22:AS22,"WL")+COUNTIF(P22:AS22,"WLL")+COUNTIF(P22:AS22,"WW")+COUNTIF(P22:AS22,"WW")+COUNTIF(P22:AS22,"WWL")+COUNTIF(P22:AS22,"WWL")+COUNTIF(P22:AS22,"WWW")+COUNTIF(P22:AS22,"WWW")+COUNTIF(P22:AS22,"WWW")</f>
        <v>12</v>
      </c>
      <c r="F22" s="211">
        <f>COUNTIF(P22:AS22,"L")+COUNTIF(P22:AS22,"WL")+COUNTIF(P22:AS22,"WWL")+COUNTIF(P22:AS22,"LL")+COUNTIF(P22:AS22,"LL")+COUNTIF(P22:AS22,"WLL")+COUNTIF(P22:AS22,"WLL")+COUNTIF(P22:AS22,"LLL")+COUNTIF(P22:AS22,"LLL")+COUNTIF(P22:AS22,"LLL")</f>
        <v>11</v>
      </c>
      <c r="G22" s="127">
        <f>E22-F22</f>
        <v>1</v>
      </c>
      <c r="H22" s="127">
        <f>SUM(E22/D22%)</f>
        <v>52.17391304347826</v>
      </c>
      <c r="I22" s="139">
        <v>9</v>
      </c>
      <c r="J22" s="139">
        <v>4</v>
      </c>
      <c r="K22" s="139">
        <v>4</v>
      </c>
      <c r="L22" s="139">
        <v>7</v>
      </c>
      <c r="M22" s="139">
        <v>5</v>
      </c>
      <c r="N22" s="139">
        <v>8</v>
      </c>
      <c r="O22" s="139">
        <v>7</v>
      </c>
      <c r="P22" s="144" t="s">
        <v>10</v>
      </c>
      <c r="Q22" s="144" t="s">
        <v>9</v>
      </c>
      <c r="R22" s="144" t="s">
        <v>10</v>
      </c>
      <c r="S22" s="144" t="s">
        <v>9</v>
      </c>
      <c r="T22" s="144" t="s">
        <v>9</v>
      </c>
      <c r="U22" s="144" t="s">
        <v>10</v>
      </c>
      <c r="V22" s="336" t="s">
        <v>9</v>
      </c>
      <c r="W22" s="144" t="s">
        <v>9</v>
      </c>
      <c r="X22" s="273" t="s">
        <v>10</v>
      </c>
      <c r="Y22" s="144" t="s">
        <v>10</v>
      </c>
      <c r="Z22" s="144" t="s">
        <v>10</v>
      </c>
      <c r="AA22" s="144" t="s">
        <v>9</v>
      </c>
      <c r="AB22" s="144" t="s">
        <v>10</v>
      </c>
      <c r="AC22" s="144"/>
      <c r="AD22" s="144"/>
      <c r="AE22" s="144"/>
      <c r="AF22" s="144" t="s">
        <v>9</v>
      </c>
      <c r="AG22" s="144" t="s">
        <v>10</v>
      </c>
      <c r="AH22" s="144" t="s">
        <v>9</v>
      </c>
      <c r="AI22" s="144" t="s">
        <v>9</v>
      </c>
      <c r="AJ22" s="273" t="s">
        <v>9</v>
      </c>
      <c r="AK22" s="144" t="s">
        <v>10</v>
      </c>
      <c r="AL22" s="144" t="s">
        <v>9</v>
      </c>
      <c r="AM22" s="144" t="s">
        <v>10</v>
      </c>
      <c r="AN22" s="144" t="s">
        <v>9</v>
      </c>
      <c r="AO22" s="144" t="s">
        <v>10</v>
      </c>
      <c r="AP22" s="144"/>
      <c r="AQ22" s="144"/>
      <c r="AR22" s="144"/>
      <c r="AS22" s="144"/>
      <c r="AT22" s="69"/>
      <c r="AU22" s="69"/>
      <c r="AV22" s="3"/>
      <c r="AW22" s="62"/>
      <c r="AX22" s="3"/>
      <c r="AY22" s="2"/>
      <c r="AZ22" s="62"/>
      <c r="BA22" s="3"/>
      <c r="BB22" s="62"/>
    </row>
    <row r="23" spans="1:54" ht="34.5" customHeight="1">
      <c r="A23" s="178" t="s">
        <v>45</v>
      </c>
      <c r="B23" s="166" t="s">
        <v>361</v>
      </c>
      <c r="C23" s="167">
        <f t="shared" si="6"/>
        <v>0.66</v>
      </c>
      <c r="D23" s="168">
        <f t="shared" si="0"/>
        <v>25</v>
      </c>
      <c r="E23" s="211">
        <f t="shared" si="3"/>
        <v>13</v>
      </c>
      <c r="F23" s="211">
        <f t="shared" si="4"/>
        <v>12</v>
      </c>
      <c r="G23" s="127">
        <f t="shared" si="1"/>
        <v>1</v>
      </c>
      <c r="H23" s="127">
        <f t="shared" si="7"/>
        <v>52</v>
      </c>
      <c r="I23" s="139">
        <v>9</v>
      </c>
      <c r="J23" s="139">
        <v>9</v>
      </c>
      <c r="K23" s="139">
        <v>6</v>
      </c>
      <c r="L23" s="139">
        <v>-3</v>
      </c>
      <c r="M23" s="139">
        <v>0</v>
      </c>
      <c r="N23" s="139">
        <v>-2</v>
      </c>
      <c r="O23" s="139">
        <v>-3</v>
      </c>
      <c r="P23" s="144" t="s">
        <v>10</v>
      </c>
      <c r="Q23" s="144" t="s">
        <v>10</v>
      </c>
      <c r="R23" s="144" t="s">
        <v>9</v>
      </c>
      <c r="S23" s="144" t="s">
        <v>9</v>
      </c>
      <c r="T23" s="144" t="s">
        <v>10</v>
      </c>
      <c r="U23" s="144" t="s">
        <v>10</v>
      </c>
      <c r="V23" s="336" t="s">
        <v>9</v>
      </c>
      <c r="W23" s="144" t="s">
        <v>9</v>
      </c>
      <c r="X23" s="273" t="s">
        <v>10</v>
      </c>
      <c r="Y23" s="144" t="s">
        <v>9</v>
      </c>
      <c r="Z23" s="144" t="s">
        <v>10</v>
      </c>
      <c r="AA23" s="144" t="s">
        <v>10</v>
      </c>
      <c r="AB23" s="144" t="s">
        <v>490</v>
      </c>
      <c r="AC23" s="144"/>
      <c r="AD23" s="144" t="s">
        <v>9</v>
      </c>
      <c r="AE23" s="144" t="s">
        <v>10</v>
      </c>
      <c r="AF23" s="144" t="s">
        <v>10</v>
      </c>
      <c r="AG23" s="144" t="s">
        <v>9</v>
      </c>
      <c r="AH23" s="144" t="s">
        <v>9</v>
      </c>
      <c r="AI23" s="144"/>
      <c r="AJ23" s="270" t="s">
        <v>9</v>
      </c>
      <c r="AK23" s="144" t="s">
        <v>9</v>
      </c>
      <c r="AL23" s="144" t="s">
        <v>9</v>
      </c>
      <c r="AM23" s="144" t="s">
        <v>9</v>
      </c>
      <c r="AN23" s="144" t="s">
        <v>9</v>
      </c>
      <c r="AO23" s="144" t="s">
        <v>10</v>
      </c>
      <c r="AP23" s="144"/>
      <c r="AQ23" s="144"/>
      <c r="AR23" s="144"/>
      <c r="AS23" s="144"/>
      <c r="AT23" s="69"/>
      <c r="AU23" s="69"/>
      <c r="AV23" s="3"/>
      <c r="AW23" s="62"/>
      <c r="AX23" s="3"/>
      <c r="AY23" s="2"/>
      <c r="AZ23" s="62"/>
      <c r="BA23" s="3"/>
      <c r="BB23" s="62"/>
    </row>
    <row r="24" spans="1:54" ht="34.5" customHeight="1" hidden="1">
      <c r="A24" s="178" t="s">
        <v>46</v>
      </c>
      <c r="B24" s="166" t="s">
        <v>43</v>
      </c>
      <c r="C24" s="167">
        <f t="shared" si="6"/>
        <v>0</v>
      </c>
      <c r="D24" s="168">
        <f>E24+F24</f>
        <v>0</v>
      </c>
      <c r="E24" s="211">
        <f t="shared" si="3"/>
        <v>0</v>
      </c>
      <c r="F24" s="211">
        <f t="shared" si="4"/>
        <v>0</v>
      </c>
      <c r="G24" s="127">
        <f>E24-F24</f>
        <v>0</v>
      </c>
      <c r="H24" s="127" t="e">
        <f t="shared" si="7"/>
        <v>#DIV/0!</v>
      </c>
      <c r="I24" s="139">
        <v>17</v>
      </c>
      <c r="J24" s="139">
        <v>17</v>
      </c>
      <c r="K24" s="139"/>
      <c r="L24" s="139"/>
      <c r="M24" s="139"/>
      <c r="N24" s="139"/>
      <c r="O24" s="139"/>
      <c r="P24" s="144"/>
      <c r="Q24" s="144"/>
      <c r="R24" s="144"/>
      <c r="S24" s="144"/>
      <c r="T24" s="144"/>
      <c r="U24" s="144"/>
      <c r="V24" s="336"/>
      <c r="W24" s="144"/>
      <c r="X24" s="273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273"/>
      <c r="AK24" s="144"/>
      <c r="AL24" s="144"/>
      <c r="AM24" s="144"/>
      <c r="AN24" s="144"/>
      <c r="AO24" s="144"/>
      <c r="AP24" s="144"/>
      <c r="AQ24" s="144"/>
      <c r="AR24" s="144"/>
      <c r="AS24" s="144"/>
      <c r="AT24" s="69"/>
      <c r="AU24" s="69"/>
      <c r="AV24" s="3"/>
      <c r="AW24" s="62"/>
      <c r="AX24" s="3"/>
      <c r="AY24" s="2"/>
      <c r="AZ24" s="62"/>
      <c r="BA24" s="3"/>
      <c r="BB24" s="62"/>
    </row>
    <row r="25" spans="1:54" s="190" customFormat="1" ht="34.5" customHeight="1" hidden="1">
      <c r="A25" s="179" t="s">
        <v>200</v>
      </c>
      <c r="B25" s="180" t="s">
        <v>43</v>
      </c>
      <c r="C25" s="181">
        <f t="shared" si="6"/>
        <v>0</v>
      </c>
      <c r="D25" s="182">
        <f t="shared" si="0"/>
        <v>0</v>
      </c>
      <c r="E25" s="224">
        <f t="shared" si="3"/>
        <v>0</v>
      </c>
      <c r="F25" s="224">
        <f t="shared" si="4"/>
        <v>0</v>
      </c>
      <c r="G25" s="183">
        <f t="shared" si="1"/>
        <v>0</v>
      </c>
      <c r="H25" s="183" t="e">
        <f t="shared" si="7"/>
        <v>#DIV/0!</v>
      </c>
      <c r="I25" s="184"/>
      <c r="J25" s="184"/>
      <c r="K25" s="184"/>
      <c r="L25" s="184"/>
      <c r="M25" s="184"/>
      <c r="N25" s="184"/>
      <c r="O25" s="184"/>
      <c r="P25" s="185"/>
      <c r="Q25" s="185"/>
      <c r="R25" s="185"/>
      <c r="S25" s="185"/>
      <c r="T25" s="185"/>
      <c r="U25" s="185"/>
      <c r="V25" s="334"/>
      <c r="W25" s="185"/>
      <c r="X25" s="271"/>
      <c r="Y25" s="185"/>
      <c r="Z25" s="185"/>
      <c r="AA25" s="185"/>
      <c r="AB25" s="185"/>
      <c r="AC25" s="185"/>
      <c r="AD25" s="192"/>
      <c r="AE25" s="185"/>
      <c r="AF25" s="185"/>
      <c r="AG25" s="185"/>
      <c r="AH25" s="185"/>
      <c r="AI25" s="185"/>
      <c r="AJ25" s="271"/>
      <c r="AK25" s="185"/>
      <c r="AL25" s="185"/>
      <c r="AM25" s="185"/>
      <c r="AN25" s="144"/>
      <c r="AO25" s="144"/>
      <c r="AP25" s="144"/>
      <c r="AQ25" s="144"/>
      <c r="AR25" s="144"/>
      <c r="AS25" s="144"/>
      <c r="AT25" s="186"/>
      <c r="AU25" s="186"/>
      <c r="AV25" s="187"/>
      <c r="AW25" s="188"/>
      <c r="AX25" s="187"/>
      <c r="AY25" s="189"/>
      <c r="AZ25" s="188"/>
      <c r="BA25" s="187"/>
      <c r="BB25" s="188"/>
    </row>
    <row r="26" spans="1:54" ht="34.5" customHeight="1">
      <c r="A26" s="178" t="s">
        <v>491</v>
      </c>
      <c r="B26" s="166" t="s">
        <v>43</v>
      </c>
      <c r="C26" s="167">
        <f t="shared" si="6"/>
        <v>-0.66</v>
      </c>
      <c r="D26" s="168">
        <f t="shared" si="0"/>
        <v>1</v>
      </c>
      <c r="E26" s="211">
        <f t="shared" si="3"/>
        <v>0</v>
      </c>
      <c r="F26" s="211">
        <f t="shared" si="4"/>
        <v>1</v>
      </c>
      <c r="G26" s="127">
        <f>E26-F26</f>
        <v>-1</v>
      </c>
      <c r="H26" s="127">
        <f t="shared" si="7"/>
        <v>0</v>
      </c>
      <c r="I26" s="139">
        <v>17</v>
      </c>
      <c r="J26" s="139">
        <v>20</v>
      </c>
      <c r="K26" s="139"/>
      <c r="L26" s="139"/>
      <c r="M26" s="139"/>
      <c r="N26" s="139"/>
      <c r="O26" s="139">
        <v>22</v>
      </c>
      <c r="P26" s="144"/>
      <c r="Q26" s="144"/>
      <c r="R26" s="144"/>
      <c r="S26" s="144" t="s">
        <v>10</v>
      </c>
      <c r="T26" s="144"/>
      <c r="U26" s="144"/>
      <c r="V26" s="336"/>
      <c r="W26" s="144"/>
      <c r="X26" s="273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273"/>
      <c r="AK26" s="144"/>
      <c r="AL26" s="144"/>
      <c r="AM26" s="144"/>
      <c r="AN26" s="144"/>
      <c r="AO26" s="144"/>
      <c r="AP26" s="144"/>
      <c r="AQ26" s="144"/>
      <c r="AR26" s="144"/>
      <c r="AS26" s="144"/>
      <c r="AT26" s="69"/>
      <c r="AU26" s="69"/>
      <c r="AV26" s="3"/>
      <c r="AW26" s="62"/>
      <c r="AX26" s="3"/>
      <c r="AY26" s="2"/>
      <c r="AZ26" s="62"/>
      <c r="BA26" s="3"/>
      <c r="BB26" s="62"/>
    </row>
    <row r="27" spans="1:54" ht="34.5" customHeight="1">
      <c r="A27" s="126" t="s">
        <v>46</v>
      </c>
      <c r="B27" s="166" t="s">
        <v>361</v>
      </c>
      <c r="C27" s="167">
        <f>G27*0.66</f>
        <v>-1.32</v>
      </c>
      <c r="D27" s="168">
        <f>E27+F27</f>
        <v>2</v>
      </c>
      <c r="E27" s="211">
        <f>COUNTIF(P27:AS27,"W")+COUNTIF(P27:AS27,"WL")+COUNTIF(P27:AS27,"WLL")+COUNTIF(P27:AS27,"WW")+COUNTIF(P27:AS27,"WW")+COUNTIF(P27:AS27,"WWL")+COUNTIF(P27:AS27,"WWL")+COUNTIF(P27:AS27,"WWW")+COUNTIF(P27:AS27,"WWW")+COUNTIF(P27:AS27,"WWW")</f>
        <v>0</v>
      </c>
      <c r="F27" s="211">
        <f>COUNTIF(P27:AS27,"L")+COUNTIF(P27:AS27,"WL")+COUNTIF(P27:AS27,"WWL")+COUNTIF(P27:AS27,"LL")+COUNTIF(P27:AS27,"LL")+COUNTIF(P27:AS27,"WLL")+COUNTIF(P27:AS27,"WLL")+COUNTIF(P27:AS27,"LLL")+COUNTIF(P27:AS27,"LLL")+COUNTIF(P27:AS27,"LLL")</f>
        <v>2</v>
      </c>
      <c r="G27" s="127">
        <f>E27-F27</f>
        <v>-2</v>
      </c>
      <c r="H27" s="127">
        <f>SUM(E27/D27%)</f>
        <v>0</v>
      </c>
      <c r="I27" s="139">
        <v>17</v>
      </c>
      <c r="J27" s="139">
        <v>17</v>
      </c>
      <c r="K27" s="139">
        <v>21</v>
      </c>
      <c r="L27" s="139">
        <v>26</v>
      </c>
      <c r="M27" s="139">
        <v>26</v>
      </c>
      <c r="N27" s="139">
        <v>24</v>
      </c>
      <c r="O27" s="139">
        <v>26</v>
      </c>
      <c r="P27" s="144"/>
      <c r="Q27" s="144"/>
      <c r="R27" s="144"/>
      <c r="S27" s="144"/>
      <c r="T27" s="144"/>
      <c r="U27" s="144"/>
      <c r="V27" s="336"/>
      <c r="W27" s="144"/>
      <c r="X27" s="273"/>
      <c r="Y27" s="144"/>
      <c r="Z27" s="144"/>
      <c r="AA27" s="144"/>
      <c r="AB27" s="144" t="s">
        <v>10</v>
      </c>
      <c r="AC27" s="144" t="s">
        <v>10</v>
      </c>
      <c r="AD27" s="144"/>
      <c r="AE27" s="144"/>
      <c r="AF27" s="144"/>
      <c r="AG27" s="144"/>
      <c r="AH27" s="144"/>
      <c r="AI27" s="144"/>
      <c r="AJ27" s="273"/>
      <c r="AK27" s="144"/>
      <c r="AL27" s="144"/>
      <c r="AM27" s="144"/>
      <c r="AN27" s="144"/>
      <c r="AO27" s="144"/>
      <c r="AP27" s="144"/>
      <c r="AQ27" s="144"/>
      <c r="AR27" s="144"/>
      <c r="AS27" s="144"/>
      <c r="AT27" s="69"/>
      <c r="AU27" s="69"/>
      <c r="AV27" s="3"/>
      <c r="AW27" s="62"/>
      <c r="AX27" s="3"/>
      <c r="AY27" s="2"/>
      <c r="AZ27" s="62"/>
      <c r="BA27" s="3"/>
      <c r="BB27" s="62"/>
    </row>
    <row r="28" spans="1:54" ht="34.5" customHeight="1">
      <c r="A28" s="126" t="s">
        <v>319</v>
      </c>
      <c r="B28" s="166" t="s">
        <v>361</v>
      </c>
      <c r="C28" s="167">
        <f>G28*0.66</f>
        <v>0</v>
      </c>
      <c r="D28" s="168">
        <f>E28+F28</f>
        <v>0</v>
      </c>
      <c r="E28" s="211">
        <f>COUNTIF(P28:AS28,"W")+COUNTIF(P28:AS28,"WL")+COUNTIF(P28:AS28,"WLL")+COUNTIF(P28:AS28,"WW")+COUNTIF(P28:AS28,"WW")+COUNTIF(P28:AS28,"WWL")+COUNTIF(P28:AS28,"WWL")+COUNTIF(P28:AS28,"WWW")+COUNTIF(P28:AS28,"WWW")+COUNTIF(P28:AS28,"WWW")</f>
        <v>0</v>
      </c>
      <c r="F28" s="211">
        <f>COUNTIF(P28:AS28,"L")+COUNTIF(P28:AS28,"WL")+COUNTIF(P28:AS28,"WWL")+COUNTIF(P28:AS28,"LL")+COUNTIF(P28:AS28,"LL")+COUNTIF(P28:AS28,"WLL")+COUNTIF(P28:AS28,"WLL")+COUNTIF(P28:AS28,"LLL")+COUNTIF(P28:AS28,"LLL")+COUNTIF(P28:AS28,"LLL")</f>
        <v>0</v>
      </c>
      <c r="G28" s="127">
        <f>E28-F28</f>
        <v>0</v>
      </c>
      <c r="H28" s="127" t="e">
        <f>SUM(E28/D28%)</f>
        <v>#DIV/0!</v>
      </c>
      <c r="I28" s="139" t="s">
        <v>42</v>
      </c>
      <c r="J28" s="139">
        <v>23</v>
      </c>
      <c r="K28" s="139">
        <v>28</v>
      </c>
      <c r="L28" s="139">
        <v>22</v>
      </c>
      <c r="M28" s="139">
        <v>22</v>
      </c>
      <c r="N28" s="139"/>
      <c r="O28" s="139"/>
      <c r="P28" s="144"/>
      <c r="Q28" s="144"/>
      <c r="R28" s="144"/>
      <c r="S28" s="144"/>
      <c r="T28" s="144"/>
      <c r="U28" s="144"/>
      <c r="V28" s="336"/>
      <c r="W28" s="144"/>
      <c r="X28" s="27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273"/>
      <c r="AK28" s="144"/>
      <c r="AL28" s="144"/>
      <c r="AM28" s="144"/>
      <c r="AN28" s="144"/>
      <c r="AO28" s="144"/>
      <c r="AP28" s="144"/>
      <c r="AQ28" s="144"/>
      <c r="AR28" s="144"/>
      <c r="AS28" s="144"/>
      <c r="AT28" s="69"/>
      <c r="AU28" s="69"/>
      <c r="AV28" s="3"/>
      <c r="AW28" s="62"/>
      <c r="AX28" s="3"/>
      <c r="AY28" s="2"/>
      <c r="AZ28" s="62"/>
      <c r="BA28" s="3"/>
      <c r="BB28" s="62"/>
    </row>
    <row r="29" spans="1:54" s="195" customFormat="1" ht="34.5" customHeight="1">
      <c r="A29" s="126" t="s">
        <v>231</v>
      </c>
      <c r="B29" s="166" t="s">
        <v>361</v>
      </c>
      <c r="C29" s="167">
        <f t="shared" si="6"/>
        <v>3.96</v>
      </c>
      <c r="D29" s="168">
        <f aca="true" t="shared" si="8" ref="D29:D71">E29+F29</f>
        <v>24</v>
      </c>
      <c r="E29" s="211">
        <f t="shared" si="3"/>
        <v>15</v>
      </c>
      <c r="F29" s="211">
        <f t="shared" si="4"/>
        <v>9</v>
      </c>
      <c r="G29" s="127">
        <f>E29-F29</f>
        <v>6</v>
      </c>
      <c r="H29" s="127">
        <f t="shared" si="7"/>
        <v>62.5</v>
      </c>
      <c r="I29" s="191">
        <v>26</v>
      </c>
      <c r="J29" s="191">
        <v>25</v>
      </c>
      <c r="K29" s="191">
        <v>10</v>
      </c>
      <c r="L29" s="191">
        <v>0</v>
      </c>
      <c r="M29" s="191">
        <v>0</v>
      </c>
      <c r="N29" s="191">
        <v>-2</v>
      </c>
      <c r="O29" s="191">
        <v>-4</v>
      </c>
      <c r="P29" s="192"/>
      <c r="Q29" s="192" t="s">
        <v>10</v>
      </c>
      <c r="R29" s="192" t="s">
        <v>9</v>
      </c>
      <c r="S29" s="192" t="s">
        <v>9</v>
      </c>
      <c r="T29" s="192" t="s">
        <v>9</v>
      </c>
      <c r="U29" s="192" t="s">
        <v>9</v>
      </c>
      <c r="V29" s="334" t="s">
        <v>9</v>
      </c>
      <c r="W29" s="192" t="s">
        <v>10</v>
      </c>
      <c r="X29" s="271" t="s">
        <v>9</v>
      </c>
      <c r="Y29" s="192" t="s">
        <v>9</v>
      </c>
      <c r="Z29" s="192" t="s">
        <v>10</v>
      </c>
      <c r="AA29" s="192" t="s">
        <v>9</v>
      </c>
      <c r="AB29" s="192"/>
      <c r="AC29" s="192" t="s">
        <v>10</v>
      </c>
      <c r="AD29" s="192" t="s">
        <v>10</v>
      </c>
      <c r="AE29" s="192" t="s">
        <v>9</v>
      </c>
      <c r="AF29" s="192" t="s">
        <v>10</v>
      </c>
      <c r="AG29" s="192" t="s">
        <v>10</v>
      </c>
      <c r="AH29" s="192" t="s">
        <v>9</v>
      </c>
      <c r="AI29" s="192" t="s">
        <v>10</v>
      </c>
      <c r="AJ29" s="271" t="s">
        <v>9</v>
      </c>
      <c r="AK29" s="192" t="s">
        <v>9</v>
      </c>
      <c r="AL29" s="192" t="s">
        <v>9</v>
      </c>
      <c r="AM29" s="192" t="s">
        <v>9</v>
      </c>
      <c r="AN29" s="144" t="s">
        <v>9</v>
      </c>
      <c r="AO29" s="144" t="s">
        <v>10</v>
      </c>
      <c r="AP29" s="144"/>
      <c r="AQ29" s="144"/>
      <c r="AR29" s="144"/>
      <c r="AS29" s="144"/>
      <c r="AT29" s="69"/>
      <c r="AU29" s="69"/>
      <c r="AV29" s="63"/>
      <c r="AW29" s="193"/>
      <c r="AX29" s="63"/>
      <c r="AY29" s="194"/>
      <c r="AZ29" s="193"/>
      <c r="BA29" s="63"/>
      <c r="BB29" s="193"/>
    </row>
    <row r="30" spans="1:54" ht="34.5" customHeight="1">
      <c r="A30" s="178" t="s">
        <v>232</v>
      </c>
      <c r="B30" s="166" t="s">
        <v>361</v>
      </c>
      <c r="C30" s="167">
        <f t="shared" si="6"/>
        <v>-5.28</v>
      </c>
      <c r="D30" s="168">
        <f t="shared" si="8"/>
        <v>26</v>
      </c>
      <c r="E30" s="211">
        <f t="shared" si="3"/>
        <v>9</v>
      </c>
      <c r="F30" s="211">
        <f t="shared" si="4"/>
        <v>17</v>
      </c>
      <c r="G30" s="127">
        <f>E30-F30</f>
        <v>-8</v>
      </c>
      <c r="H30" s="127">
        <f t="shared" si="7"/>
        <v>34.61538461538461</v>
      </c>
      <c r="I30" s="139">
        <v>27</v>
      </c>
      <c r="J30" s="139">
        <v>28</v>
      </c>
      <c r="K30" s="139">
        <v>18</v>
      </c>
      <c r="L30" s="139">
        <v>12</v>
      </c>
      <c r="M30" s="139">
        <v>10</v>
      </c>
      <c r="N30" s="139">
        <v>11</v>
      </c>
      <c r="O30" s="139">
        <v>9</v>
      </c>
      <c r="P30" s="144" t="s">
        <v>9</v>
      </c>
      <c r="Q30" s="144" t="s">
        <v>9</v>
      </c>
      <c r="R30" s="144" t="s">
        <v>10</v>
      </c>
      <c r="S30" s="144" t="s">
        <v>10</v>
      </c>
      <c r="T30" s="144" t="s">
        <v>9</v>
      </c>
      <c r="U30" s="144" t="s">
        <v>10</v>
      </c>
      <c r="V30" s="336" t="s">
        <v>10</v>
      </c>
      <c r="W30" s="144" t="s">
        <v>9</v>
      </c>
      <c r="X30" s="273" t="s">
        <v>10</v>
      </c>
      <c r="Y30" s="144" t="s">
        <v>9</v>
      </c>
      <c r="Z30" s="144" t="s">
        <v>10</v>
      </c>
      <c r="AA30" s="144" t="s">
        <v>10</v>
      </c>
      <c r="AB30" s="144" t="s">
        <v>10</v>
      </c>
      <c r="AC30" s="144" t="s">
        <v>10</v>
      </c>
      <c r="AD30" s="144" t="s">
        <v>10</v>
      </c>
      <c r="AE30" s="144" t="s">
        <v>10</v>
      </c>
      <c r="AF30" s="144" t="s">
        <v>10</v>
      </c>
      <c r="AG30" s="144" t="s">
        <v>9</v>
      </c>
      <c r="AH30" s="144" t="s">
        <v>9</v>
      </c>
      <c r="AI30" s="144" t="s">
        <v>10</v>
      </c>
      <c r="AJ30" s="273" t="s">
        <v>9</v>
      </c>
      <c r="AK30" s="144" t="s">
        <v>10</v>
      </c>
      <c r="AL30" s="144" t="s">
        <v>9</v>
      </c>
      <c r="AM30" s="144" t="s">
        <v>10</v>
      </c>
      <c r="AN30" s="144" t="s">
        <v>10</v>
      </c>
      <c r="AO30" s="144" t="s">
        <v>10</v>
      </c>
      <c r="AP30" s="144"/>
      <c r="AQ30" s="144"/>
      <c r="AR30" s="144"/>
      <c r="AS30" s="144"/>
      <c r="AT30" s="69"/>
      <c r="AU30" s="69"/>
      <c r="AV30" s="3"/>
      <c r="AW30" s="62"/>
      <c r="AX30" s="3"/>
      <c r="AY30" s="2"/>
      <c r="AZ30" s="62"/>
      <c r="BA30" s="3"/>
      <c r="BB30" s="62"/>
    </row>
    <row r="31" spans="1:54" s="190" customFormat="1" ht="34.5" customHeight="1" hidden="1">
      <c r="A31" s="179" t="s">
        <v>47</v>
      </c>
      <c r="B31" s="180" t="s">
        <v>43</v>
      </c>
      <c r="C31" s="181">
        <f t="shared" si="6"/>
        <v>0</v>
      </c>
      <c r="D31" s="182">
        <f t="shared" si="8"/>
        <v>0</v>
      </c>
      <c r="E31" s="224">
        <f t="shared" si="3"/>
        <v>0</v>
      </c>
      <c r="F31" s="224">
        <f t="shared" si="4"/>
        <v>0</v>
      </c>
      <c r="G31" s="183">
        <f t="shared" si="1"/>
        <v>0</v>
      </c>
      <c r="H31" s="183" t="e">
        <f t="shared" si="7"/>
        <v>#DIV/0!</v>
      </c>
      <c r="I31" s="184"/>
      <c r="J31" s="184"/>
      <c r="K31" s="184"/>
      <c r="L31" s="184"/>
      <c r="M31" s="184"/>
      <c r="N31" s="184"/>
      <c r="O31" s="184"/>
      <c r="P31" s="185"/>
      <c r="Q31" s="185"/>
      <c r="R31" s="185"/>
      <c r="S31" s="185"/>
      <c r="T31" s="185"/>
      <c r="U31" s="185"/>
      <c r="V31" s="334"/>
      <c r="W31" s="185"/>
      <c r="X31" s="271"/>
      <c r="Y31" s="185"/>
      <c r="Z31" s="185"/>
      <c r="AA31" s="185"/>
      <c r="AB31" s="185"/>
      <c r="AC31" s="185"/>
      <c r="AD31" s="192"/>
      <c r="AE31" s="185"/>
      <c r="AF31" s="185"/>
      <c r="AG31" s="185"/>
      <c r="AH31" s="185"/>
      <c r="AI31" s="185"/>
      <c r="AJ31" s="271"/>
      <c r="AK31" s="185"/>
      <c r="AL31" s="185"/>
      <c r="AM31" s="185"/>
      <c r="AN31" s="144"/>
      <c r="AO31" s="144"/>
      <c r="AP31" s="144"/>
      <c r="AQ31" s="144"/>
      <c r="AR31" s="144"/>
      <c r="AS31" s="144"/>
      <c r="AT31" s="186"/>
      <c r="AU31" s="186"/>
      <c r="AV31" s="187"/>
      <c r="AW31" s="188"/>
      <c r="AX31" s="187"/>
      <c r="AY31" s="189"/>
      <c r="AZ31" s="188"/>
      <c r="BA31" s="187"/>
      <c r="BB31" s="188"/>
    </row>
    <row r="32" spans="1:54" s="190" customFormat="1" ht="34.5" customHeight="1" hidden="1">
      <c r="A32" s="179" t="s">
        <v>220</v>
      </c>
      <c r="B32" s="180" t="s">
        <v>43</v>
      </c>
      <c r="C32" s="181">
        <f t="shared" si="6"/>
        <v>0</v>
      </c>
      <c r="D32" s="182">
        <f t="shared" si="8"/>
        <v>0</v>
      </c>
      <c r="E32" s="224">
        <f t="shared" si="3"/>
        <v>0</v>
      </c>
      <c r="F32" s="224">
        <f t="shared" si="4"/>
        <v>0</v>
      </c>
      <c r="G32" s="183">
        <f aca="true" t="shared" si="9" ref="G32:G38">E32-F32</f>
        <v>0</v>
      </c>
      <c r="H32" s="183" t="e">
        <f t="shared" si="7"/>
        <v>#DIV/0!</v>
      </c>
      <c r="I32" s="184"/>
      <c r="J32" s="184"/>
      <c r="K32" s="184"/>
      <c r="L32" s="184"/>
      <c r="M32" s="184"/>
      <c r="N32" s="184"/>
      <c r="O32" s="184"/>
      <c r="P32" s="185"/>
      <c r="Q32" s="185"/>
      <c r="R32" s="185"/>
      <c r="S32" s="185"/>
      <c r="T32" s="185"/>
      <c r="U32" s="185"/>
      <c r="V32" s="334"/>
      <c r="W32" s="185"/>
      <c r="X32" s="271"/>
      <c r="Y32" s="185"/>
      <c r="Z32" s="185"/>
      <c r="AA32" s="185"/>
      <c r="AB32" s="185"/>
      <c r="AC32" s="185"/>
      <c r="AD32" s="192"/>
      <c r="AE32" s="185"/>
      <c r="AF32" s="185"/>
      <c r="AG32" s="185"/>
      <c r="AH32" s="185"/>
      <c r="AI32" s="185"/>
      <c r="AJ32" s="271"/>
      <c r="AK32" s="185"/>
      <c r="AL32" s="185"/>
      <c r="AM32" s="185"/>
      <c r="AN32" s="144"/>
      <c r="AO32" s="144"/>
      <c r="AP32" s="144"/>
      <c r="AQ32" s="144"/>
      <c r="AR32" s="144"/>
      <c r="AS32" s="144"/>
      <c r="AT32" s="186"/>
      <c r="AU32" s="186"/>
      <c r="AV32" s="187"/>
      <c r="AW32" s="188"/>
      <c r="AX32" s="187"/>
      <c r="AY32" s="189"/>
      <c r="AZ32" s="188"/>
      <c r="BA32" s="187"/>
      <c r="BB32" s="188"/>
    </row>
    <row r="33" spans="1:54" s="190" customFormat="1" ht="34.5" customHeight="1" hidden="1">
      <c r="A33" s="179" t="s">
        <v>201</v>
      </c>
      <c r="B33" s="180" t="s">
        <v>43</v>
      </c>
      <c r="C33" s="181">
        <f t="shared" si="6"/>
        <v>0</v>
      </c>
      <c r="D33" s="182">
        <f t="shared" si="8"/>
        <v>0</v>
      </c>
      <c r="E33" s="224">
        <f t="shared" si="3"/>
        <v>0</v>
      </c>
      <c r="F33" s="224">
        <f t="shared" si="4"/>
        <v>0</v>
      </c>
      <c r="G33" s="183">
        <f t="shared" si="9"/>
        <v>0</v>
      </c>
      <c r="H33" s="183" t="e">
        <f t="shared" si="7"/>
        <v>#DIV/0!</v>
      </c>
      <c r="I33" s="184"/>
      <c r="J33" s="184"/>
      <c r="K33" s="184"/>
      <c r="L33" s="184"/>
      <c r="M33" s="184"/>
      <c r="N33" s="184"/>
      <c r="O33" s="184"/>
      <c r="P33" s="185"/>
      <c r="Q33" s="185"/>
      <c r="R33" s="185"/>
      <c r="S33" s="185"/>
      <c r="T33" s="185"/>
      <c r="U33" s="185"/>
      <c r="V33" s="334"/>
      <c r="W33" s="185"/>
      <c r="X33" s="271"/>
      <c r="Y33" s="185"/>
      <c r="Z33" s="185"/>
      <c r="AA33" s="185"/>
      <c r="AB33" s="185"/>
      <c r="AC33" s="185"/>
      <c r="AD33" s="192"/>
      <c r="AE33" s="185"/>
      <c r="AF33" s="185"/>
      <c r="AG33" s="185"/>
      <c r="AH33" s="185"/>
      <c r="AI33" s="185"/>
      <c r="AJ33" s="271"/>
      <c r="AK33" s="185"/>
      <c r="AL33" s="185"/>
      <c r="AM33" s="185"/>
      <c r="AN33" s="144"/>
      <c r="AO33" s="144"/>
      <c r="AP33" s="144"/>
      <c r="AQ33" s="144"/>
      <c r="AR33" s="144"/>
      <c r="AS33" s="144"/>
      <c r="AT33" s="186"/>
      <c r="AU33" s="186"/>
      <c r="AV33" s="187"/>
      <c r="AW33" s="188"/>
      <c r="AX33" s="187"/>
      <c r="AY33" s="189"/>
      <c r="AZ33" s="188"/>
      <c r="BA33" s="187"/>
      <c r="BB33" s="188"/>
    </row>
    <row r="34" spans="1:54" s="190" customFormat="1" ht="34.5" customHeight="1" hidden="1">
      <c r="A34" s="179" t="s">
        <v>206</v>
      </c>
      <c r="B34" s="180" t="s">
        <v>43</v>
      </c>
      <c r="C34" s="181">
        <f t="shared" si="6"/>
        <v>0</v>
      </c>
      <c r="D34" s="182">
        <f t="shared" si="8"/>
        <v>0</v>
      </c>
      <c r="E34" s="224">
        <f t="shared" si="3"/>
        <v>0</v>
      </c>
      <c r="F34" s="224">
        <f t="shared" si="4"/>
        <v>0</v>
      </c>
      <c r="G34" s="183">
        <f t="shared" si="9"/>
        <v>0</v>
      </c>
      <c r="H34" s="183" t="e">
        <f t="shared" si="7"/>
        <v>#DIV/0!</v>
      </c>
      <c r="I34" s="184"/>
      <c r="J34" s="184"/>
      <c r="K34" s="184"/>
      <c r="L34" s="184"/>
      <c r="M34" s="184"/>
      <c r="N34" s="184"/>
      <c r="O34" s="184"/>
      <c r="P34" s="185"/>
      <c r="Q34" s="185"/>
      <c r="R34" s="185"/>
      <c r="S34" s="185"/>
      <c r="T34" s="185"/>
      <c r="U34" s="185"/>
      <c r="V34" s="334"/>
      <c r="W34" s="185"/>
      <c r="X34" s="271"/>
      <c r="Y34" s="185"/>
      <c r="Z34" s="185"/>
      <c r="AA34" s="185"/>
      <c r="AB34" s="185"/>
      <c r="AC34" s="185"/>
      <c r="AD34" s="192"/>
      <c r="AE34" s="185"/>
      <c r="AF34" s="185"/>
      <c r="AG34" s="185"/>
      <c r="AH34" s="185"/>
      <c r="AI34" s="185"/>
      <c r="AJ34" s="271"/>
      <c r="AK34" s="185"/>
      <c r="AL34" s="185"/>
      <c r="AM34" s="185"/>
      <c r="AN34" s="144"/>
      <c r="AO34" s="144"/>
      <c r="AP34" s="144"/>
      <c r="AQ34" s="144"/>
      <c r="AR34" s="144"/>
      <c r="AS34" s="144"/>
      <c r="AT34" s="186"/>
      <c r="AU34" s="186"/>
      <c r="AV34" s="187"/>
      <c r="AW34" s="188"/>
      <c r="AX34" s="187"/>
      <c r="AY34" s="189"/>
      <c r="AZ34" s="188"/>
      <c r="BA34" s="187"/>
      <c r="BB34" s="188"/>
    </row>
    <row r="35" spans="1:54" s="190" customFormat="1" ht="34.5" customHeight="1" hidden="1">
      <c r="A35" s="179" t="s">
        <v>205</v>
      </c>
      <c r="B35" s="180" t="s">
        <v>43</v>
      </c>
      <c r="C35" s="181">
        <f t="shared" si="6"/>
        <v>0</v>
      </c>
      <c r="D35" s="182">
        <f t="shared" si="8"/>
        <v>0</v>
      </c>
      <c r="E35" s="224">
        <f t="shared" si="3"/>
        <v>0</v>
      </c>
      <c r="F35" s="224">
        <f t="shared" si="4"/>
        <v>0</v>
      </c>
      <c r="G35" s="183">
        <f t="shared" si="9"/>
        <v>0</v>
      </c>
      <c r="H35" s="183" t="e">
        <f t="shared" si="7"/>
        <v>#DIV/0!</v>
      </c>
      <c r="I35" s="184"/>
      <c r="J35" s="184"/>
      <c r="K35" s="184"/>
      <c r="L35" s="184"/>
      <c r="M35" s="184"/>
      <c r="N35" s="184"/>
      <c r="O35" s="184"/>
      <c r="P35" s="185"/>
      <c r="Q35" s="185"/>
      <c r="R35" s="185"/>
      <c r="S35" s="185"/>
      <c r="T35" s="185"/>
      <c r="U35" s="185"/>
      <c r="V35" s="334"/>
      <c r="W35" s="185"/>
      <c r="X35" s="271"/>
      <c r="Y35" s="185"/>
      <c r="Z35" s="185"/>
      <c r="AA35" s="185"/>
      <c r="AB35" s="185"/>
      <c r="AC35" s="185"/>
      <c r="AD35" s="192"/>
      <c r="AE35" s="185"/>
      <c r="AF35" s="185"/>
      <c r="AG35" s="185"/>
      <c r="AH35" s="185"/>
      <c r="AI35" s="185"/>
      <c r="AJ35" s="271"/>
      <c r="AK35" s="185"/>
      <c r="AL35" s="185"/>
      <c r="AM35" s="185"/>
      <c r="AN35" s="144"/>
      <c r="AO35" s="144"/>
      <c r="AP35" s="144"/>
      <c r="AQ35" s="144"/>
      <c r="AR35" s="144"/>
      <c r="AS35" s="144"/>
      <c r="AT35" s="186"/>
      <c r="AU35" s="186"/>
      <c r="AV35" s="187"/>
      <c r="AW35" s="188"/>
      <c r="AX35" s="187"/>
      <c r="AY35" s="189"/>
      <c r="AZ35" s="188"/>
      <c r="BA35" s="187"/>
      <c r="BB35" s="188"/>
    </row>
    <row r="36" spans="1:54" ht="34.5" customHeight="1">
      <c r="A36" s="179" t="s">
        <v>390</v>
      </c>
      <c r="B36" s="166" t="s">
        <v>361</v>
      </c>
      <c r="C36" s="167">
        <f>G36*0.66</f>
        <v>0</v>
      </c>
      <c r="D36" s="168">
        <f t="shared" si="8"/>
        <v>0</v>
      </c>
      <c r="E36" s="211">
        <f>COUNTIF(P36:AS36,"W")+COUNTIF(P36:AS36,"WL")+COUNTIF(P36:AS36,"WLL")+COUNTIF(P36:AS36,"WW")+COUNTIF(P36:AS36,"WW")+COUNTIF(P36:AS36,"WWL")+COUNTIF(P36:AS36,"WWL")+COUNTIF(P36:AS36,"WWW")+COUNTIF(P36:AS36,"WWW")+COUNTIF(P36:AS36,"WWW")</f>
        <v>0</v>
      </c>
      <c r="F36" s="211">
        <f>COUNTIF(P36:AS36,"L")+COUNTIF(P36:AS36,"WL")+COUNTIF(P36:AS36,"WWL")+COUNTIF(P36:AS36,"LL")+COUNTIF(P36:AS36,"LL")+COUNTIF(P36:AS36,"WLL")+COUNTIF(P36:AS36,"WLL")+COUNTIF(P36:AS36,"LLL")+COUNTIF(P36:AS36,"LLL")+COUNTIF(P36:AS36,"LLL")</f>
        <v>0</v>
      </c>
      <c r="G36" s="127">
        <f>E36-F36</f>
        <v>0</v>
      </c>
      <c r="H36" s="127" t="e">
        <f>SUM(E36/D36%)</f>
        <v>#DIV/0!</v>
      </c>
      <c r="I36" s="139">
        <v>15</v>
      </c>
      <c r="J36" s="139">
        <v>14</v>
      </c>
      <c r="K36" s="139">
        <v>14</v>
      </c>
      <c r="L36" s="139">
        <v>14</v>
      </c>
      <c r="M36" s="139">
        <v>14</v>
      </c>
      <c r="N36" s="139">
        <v>14</v>
      </c>
      <c r="O36" s="139">
        <v>14</v>
      </c>
      <c r="P36" s="144"/>
      <c r="Q36" s="144"/>
      <c r="R36" s="144"/>
      <c r="S36" s="144"/>
      <c r="T36" s="144"/>
      <c r="U36" s="144"/>
      <c r="V36" s="336"/>
      <c r="W36" s="144"/>
      <c r="X36" s="273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273"/>
      <c r="AK36" s="144"/>
      <c r="AL36" s="144"/>
      <c r="AM36" s="144"/>
      <c r="AN36" s="144"/>
      <c r="AO36" s="144"/>
      <c r="AP36" s="144"/>
      <c r="AQ36" s="144"/>
      <c r="AR36" s="144"/>
      <c r="AS36" s="144"/>
      <c r="AT36" s="69"/>
      <c r="AU36" s="69"/>
      <c r="AV36" s="3"/>
      <c r="AW36" s="62"/>
      <c r="AX36" s="3"/>
      <c r="AY36" s="2"/>
      <c r="AZ36" s="62"/>
      <c r="BA36" s="3"/>
      <c r="BB36" s="62"/>
    </row>
    <row r="37" spans="1:54" ht="34.5" customHeight="1">
      <c r="A37" s="178" t="s">
        <v>51</v>
      </c>
      <c r="B37" s="166" t="s">
        <v>361</v>
      </c>
      <c r="C37" s="167">
        <f t="shared" si="6"/>
        <v>-5.28</v>
      </c>
      <c r="D37" s="168">
        <f t="shared" si="8"/>
        <v>24</v>
      </c>
      <c r="E37" s="211">
        <f t="shared" si="3"/>
        <v>8</v>
      </c>
      <c r="F37" s="211">
        <f t="shared" si="4"/>
        <v>16</v>
      </c>
      <c r="G37" s="127">
        <f t="shared" si="9"/>
        <v>-8</v>
      </c>
      <c r="H37" s="127">
        <f t="shared" si="7"/>
        <v>33.333333333333336</v>
      </c>
      <c r="I37" s="139">
        <v>-19</v>
      </c>
      <c r="J37" s="139">
        <v>-12</v>
      </c>
      <c r="K37" s="139">
        <v>-12</v>
      </c>
      <c r="L37" s="139">
        <v>-13</v>
      </c>
      <c r="M37" s="139">
        <v>-13</v>
      </c>
      <c r="N37" s="139">
        <v>-17</v>
      </c>
      <c r="O37" s="139">
        <v>-20</v>
      </c>
      <c r="P37" s="144" t="s">
        <v>9</v>
      </c>
      <c r="Q37" s="144" t="s">
        <v>9</v>
      </c>
      <c r="R37" s="144" t="s">
        <v>9</v>
      </c>
      <c r="S37" s="144"/>
      <c r="T37" s="144" t="s">
        <v>9</v>
      </c>
      <c r="U37" s="144" t="s">
        <v>10</v>
      </c>
      <c r="V37" s="336" t="s">
        <v>10</v>
      </c>
      <c r="W37" s="144" t="s">
        <v>10</v>
      </c>
      <c r="X37" s="273" t="s">
        <v>10</v>
      </c>
      <c r="Y37" s="144" t="s">
        <v>10</v>
      </c>
      <c r="Z37" s="144" t="s">
        <v>10</v>
      </c>
      <c r="AA37" s="144" t="s">
        <v>10</v>
      </c>
      <c r="AB37" s="144"/>
      <c r="AC37" s="144" t="s">
        <v>9</v>
      </c>
      <c r="AD37" s="144" t="s">
        <v>9</v>
      </c>
      <c r="AE37" s="144" t="s">
        <v>9</v>
      </c>
      <c r="AF37" s="144" t="s">
        <v>10</v>
      </c>
      <c r="AG37" s="144" t="s">
        <v>10</v>
      </c>
      <c r="AH37" s="144" t="s">
        <v>10</v>
      </c>
      <c r="AI37" s="144" t="s">
        <v>10</v>
      </c>
      <c r="AJ37" s="273" t="s">
        <v>10</v>
      </c>
      <c r="AK37" s="144" t="s">
        <v>10</v>
      </c>
      <c r="AL37" s="144" t="s">
        <v>9</v>
      </c>
      <c r="AM37" s="144" t="s">
        <v>10</v>
      </c>
      <c r="AN37" s="144" t="s">
        <v>10</v>
      </c>
      <c r="AO37" s="144" t="s">
        <v>10</v>
      </c>
      <c r="AP37" s="144"/>
      <c r="AQ37" s="144"/>
      <c r="AR37" s="144"/>
      <c r="AS37" s="144"/>
      <c r="AT37" s="69"/>
      <c r="AU37" s="69"/>
      <c r="AV37" s="3"/>
      <c r="AW37" s="62"/>
      <c r="AX37" s="3"/>
      <c r="AY37" s="2"/>
      <c r="AZ37" s="62"/>
      <c r="BA37" s="3"/>
      <c r="BB37" s="62"/>
    </row>
    <row r="38" spans="1:54" s="208" customFormat="1" ht="34.5" customHeight="1" hidden="1" thickBot="1" thickTop="1">
      <c r="A38" s="247" t="s">
        <v>48</v>
      </c>
      <c r="B38" s="198" t="s">
        <v>361</v>
      </c>
      <c r="C38" s="199">
        <f t="shared" si="6"/>
        <v>0</v>
      </c>
      <c r="D38" s="200">
        <f t="shared" si="8"/>
        <v>0</v>
      </c>
      <c r="E38" s="246">
        <f t="shared" si="3"/>
        <v>0</v>
      </c>
      <c r="F38" s="246">
        <f t="shared" si="4"/>
        <v>0</v>
      </c>
      <c r="G38" s="201">
        <f t="shared" si="9"/>
        <v>0</v>
      </c>
      <c r="H38" s="201" t="e">
        <f t="shared" si="7"/>
        <v>#DIV/0!</v>
      </c>
      <c r="I38" s="202">
        <v>14</v>
      </c>
      <c r="J38" s="202">
        <v>13</v>
      </c>
      <c r="K38" s="202">
        <v>13</v>
      </c>
      <c r="L38" s="202">
        <v>10</v>
      </c>
      <c r="M38" s="202"/>
      <c r="N38" s="202"/>
      <c r="O38" s="202"/>
      <c r="P38" s="203"/>
      <c r="Q38" s="203"/>
      <c r="R38" s="203"/>
      <c r="S38" s="203"/>
      <c r="T38" s="203"/>
      <c r="U38" s="203"/>
      <c r="V38" s="337"/>
      <c r="W38" s="203"/>
      <c r="X38" s="27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75"/>
      <c r="AK38" s="203"/>
      <c r="AL38" s="203"/>
      <c r="AM38" s="203"/>
      <c r="AN38" s="203"/>
      <c r="AO38" s="203"/>
      <c r="AP38" s="203"/>
      <c r="AQ38" s="203"/>
      <c r="AR38" s="203"/>
      <c r="AS38" s="203"/>
      <c r="AT38" s="204"/>
      <c r="AU38" s="204"/>
      <c r="AV38" s="205"/>
      <c r="AW38" s="206"/>
      <c r="AX38" s="205"/>
      <c r="AY38" s="207"/>
      <c r="AZ38" s="206"/>
      <c r="BA38" s="205"/>
      <c r="BB38" s="206"/>
    </row>
    <row r="39" spans="1:54" s="190" customFormat="1" ht="34.5" customHeight="1" hidden="1" thickBot="1" thickTop="1">
      <c r="A39" s="239" t="s">
        <v>52</v>
      </c>
      <c r="B39" s="240" t="s">
        <v>43</v>
      </c>
      <c r="C39" s="181">
        <f t="shared" si="6"/>
        <v>0</v>
      </c>
      <c r="D39" s="241">
        <f t="shared" si="8"/>
        <v>0</v>
      </c>
      <c r="E39" s="248">
        <f t="shared" si="3"/>
        <v>0</v>
      </c>
      <c r="F39" s="248">
        <f t="shared" si="4"/>
        <v>0</v>
      </c>
      <c r="G39" s="242">
        <f>E39-F39</f>
        <v>0</v>
      </c>
      <c r="H39" s="242" t="e">
        <f t="shared" si="7"/>
        <v>#DIV/0!</v>
      </c>
      <c r="I39" s="243">
        <v>30</v>
      </c>
      <c r="J39" s="243">
        <v>30</v>
      </c>
      <c r="K39" s="243"/>
      <c r="L39" s="243"/>
      <c r="M39" s="243"/>
      <c r="N39" s="243"/>
      <c r="O39" s="243"/>
      <c r="P39" s="244"/>
      <c r="Q39" s="244"/>
      <c r="R39" s="244"/>
      <c r="S39" s="244"/>
      <c r="T39" s="244"/>
      <c r="U39" s="244"/>
      <c r="V39" s="338"/>
      <c r="W39" s="244"/>
      <c r="X39" s="274"/>
      <c r="Y39" s="244"/>
      <c r="Z39" s="244"/>
      <c r="AA39" s="244"/>
      <c r="AB39" s="244"/>
      <c r="AC39" s="244"/>
      <c r="AD39" s="262"/>
      <c r="AE39" s="244"/>
      <c r="AF39" s="244"/>
      <c r="AG39" s="244"/>
      <c r="AH39" s="244"/>
      <c r="AI39" s="244"/>
      <c r="AJ39" s="274"/>
      <c r="AK39" s="244"/>
      <c r="AL39" s="244"/>
      <c r="AM39" s="244"/>
      <c r="AN39" s="203"/>
      <c r="AO39" s="203"/>
      <c r="AP39" s="203"/>
      <c r="AQ39" s="203"/>
      <c r="AR39" s="203"/>
      <c r="AS39" s="203"/>
      <c r="AT39" s="245"/>
      <c r="AU39" s="186"/>
      <c r="AV39" s="187"/>
      <c r="AW39" s="188"/>
      <c r="AX39" s="187"/>
      <c r="AY39" s="189"/>
      <c r="AZ39" s="188"/>
      <c r="BA39" s="187"/>
      <c r="BB39" s="188"/>
    </row>
    <row r="40" spans="1:54" s="190" customFormat="1" ht="34.5" customHeight="1" hidden="1" thickTop="1">
      <c r="A40" s="179" t="s">
        <v>53</v>
      </c>
      <c r="B40" s="180" t="s">
        <v>0</v>
      </c>
      <c r="C40" s="181">
        <f t="shared" si="6"/>
        <v>0</v>
      </c>
      <c r="D40" s="182">
        <f t="shared" si="8"/>
        <v>0</v>
      </c>
      <c r="E40" s="211">
        <f t="shared" si="3"/>
        <v>0</v>
      </c>
      <c r="F40" s="211">
        <f t="shared" si="4"/>
        <v>0</v>
      </c>
      <c r="G40" s="183">
        <f>E40-F40</f>
        <v>0</v>
      </c>
      <c r="H40" s="183" t="e">
        <f t="shared" si="7"/>
        <v>#DIV/0!</v>
      </c>
      <c r="I40" s="184"/>
      <c r="J40" s="184"/>
      <c r="K40" s="184"/>
      <c r="L40" s="184"/>
      <c r="M40" s="184"/>
      <c r="N40" s="184"/>
      <c r="O40" s="184"/>
      <c r="P40" s="185"/>
      <c r="Q40" s="185"/>
      <c r="R40" s="185"/>
      <c r="S40" s="185"/>
      <c r="T40" s="185"/>
      <c r="U40" s="185"/>
      <c r="V40" s="334"/>
      <c r="W40" s="185"/>
      <c r="X40" s="271"/>
      <c r="Y40" s="185"/>
      <c r="Z40" s="185"/>
      <c r="AA40" s="185"/>
      <c r="AB40" s="185"/>
      <c r="AC40" s="185"/>
      <c r="AD40" s="192"/>
      <c r="AE40" s="185"/>
      <c r="AF40" s="185"/>
      <c r="AG40" s="185"/>
      <c r="AH40" s="185"/>
      <c r="AI40" s="185"/>
      <c r="AJ40" s="271"/>
      <c r="AK40" s="185"/>
      <c r="AL40" s="185"/>
      <c r="AM40" s="185"/>
      <c r="AN40" s="144"/>
      <c r="AO40" s="144"/>
      <c r="AP40" s="144"/>
      <c r="AQ40" s="144"/>
      <c r="AR40" s="144"/>
      <c r="AS40" s="144"/>
      <c r="AT40" s="186"/>
      <c r="AU40" s="186"/>
      <c r="AV40" s="187"/>
      <c r="AW40" s="188"/>
      <c r="AX40" s="187"/>
      <c r="AY40" s="189"/>
      <c r="AZ40" s="188"/>
      <c r="BA40" s="187"/>
      <c r="BB40" s="188"/>
    </row>
    <row r="41" spans="1:54" ht="34.5" customHeight="1" hidden="1" thickTop="1">
      <c r="A41" s="179" t="s">
        <v>326</v>
      </c>
      <c r="B41" s="180" t="s">
        <v>361</v>
      </c>
      <c r="C41" s="167">
        <f>G41*0.66</f>
        <v>0</v>
      </c>
      <c r="D41" s="168">
        <f>E41+F41</f>
        <v>0</v>
      </c>
      <c r="E41" s="211">
        <f>COUNTIF(P41:AS41,"W")+COUNTIF(P41:AS41,"WL")+COUNTIF(P41:AS41,"WLL")+COUNTIF(P41:AS41,"WW")+COUNTIF(P41:AS41,"WW")+COUNTIF(P41:AS41,"WWL")+COUNTIF(P41:AS41,"WWL")+COUNTIF(P41:AS41,"WWW")+COUNTIF(P41:AS41,"WWW")+COUNTIF(P41:AS41,"WWW")</f>
        <v>0</v>
      </c>
      <c r="F41" s="211">
        <f>COUNTIF(P41:AS41,"L")+COUNTIF(P41:AS41,"WL")+COUNTIF(P41:AS41,"WWL")+COUNTIF(P41:AS41,"LL")+COUNTIF(P41:AS41,"LL")+COUNTIF(P41:AS41,"WLL")+COUNTIF(P41:AS41,"WLL")+COUNTIF(P41:AS41,"LLL")+COUNTIF(P41:AS41,"LLL")+COUNTIF(P41:AS41,"LLL")</f>
        <v>0</v>
      </c>
      <c r="G41" s="127">
        <f>E41-F41</f>
        <v>0</v>
      </c>
      <c r="H41" s="127" t="e">
        <f>SUM(E41/D41%)</f>
        <v>#DIV/0!</v>
      </c>
      <c r="I41" s="139">
        <v>9</v>
      </c>
      <c r="J41" s="139">
        <v>4</v>
      </c>
      <c r="K41" s="139">
        <v>4</v>
      </c>
      <c r="L41" s="139">
        <v>4</v>
      </c>
      <c r="M41" s="139"/>
      <c r="N41" s="139"/>
      <c r="O41" s="139"/>
      <c r="P41" s="144"/>
      <c r="Q41" s="144"/>
      <c r="R41" s="144"/>
      <c r="S41" s="144"/>
      <c r="T41" s="144"/>
      <c r="U41" s="144"/>
      <c r="V41" s="336"/>
      <c r="W41" s="144"/>
      <c r="X41" s="273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273"/>
      <c r="AK41" s="144"/>
      <c r="AL41" s="144"/>
      <c r="AM41" s="144"/>
      <c r="AN41" s="144"/>
      <c r="AO41" s="144"/>
      <c r="AP41" s="144"/>
      <c r="AQ41" s="144"/>
      <c r="AR41" s="144"/>
      <c r="AS41" s="144"/>
      <c r="AT41" s="69"/>
      <c r="AU41" s="69"/>
      <c r="AV41" s="3"/>
      <c r="AW41" s="62"/>
      <c r="AX41" s="3"/>
      <c r="AY41" s="2"/>
      <c r="AZ41" s="62"/>
      <c r="BA41" s="3"/>
      <c r="BB41" s="62"/>
    </row>
    <row r="42" spans="1:54" ht="34.5" customHeight="1" hidden="1">
      <c r="A42" s="178" t="s">
        <v>45</v>
      </c>
      <c r="B42" s="180" t="s">
        <v>313</v>
      </c>
      <c r="C42" s="167">
        <f aca="true" t="shared" si="10" ref="C42:C51">G42*0.66</f>
        <v>0</v>
      </c>
      <c r="D42" s="168">
        <f t="shared" si="8"/>
        <v>0</v>
      </c>
      <c r="E42" s="211">
        <f aca="true" t="shared" si="11" ref="E42:E51">COUNTIF(P42:AS42,"W")+COUNTIF(P42:AS42,"WL")+COUNTIF(P42:AS42,"WLL")+COUNTIF(P42:AS42,"WW")+COUNTIF(P42:AS42,"WW")+COUNTIF(P42:AS42,"WWL")+COUNTIF(P42:AS42,"WWL")+COUNTIF(P42:AS42,"WWW")+COUNTIF(P42:AS42,"WWW")+COUNTIF(P42:AS42,"WWW")</f>
        <v>0</v>
      </c>
      <c r="F42" s="211">
        <f aca="true" t="shared" si="12" ref="F42:F51">COUNTIF(P42:AS42,"L")+COUNTIF(P42:AS42,"WL")+COUNTIF(P42:AS42,"WWL")+COUNTIF(P42:AS42,"LL")+COUNTIF(P42:AS42,"LL")+COUNTIF(P42:AS42,"WLL")+COUNTIF(P42:AS42,"WLL")+COUNTIF(P42:AS42,"LLL")+COUNTIF(P42:AS42,"LLL")+COUNTIF(P42:AS42,"LLL")</f>
        <v>0</v>
      </c>
      <c r="G42" s="127">
        <f>E42-F42</f>
        <v>0</v>
      </c>
      <c r="H42" s="127" t="e">
        <f aca="true" t="shared" si="13" ref="H42:H51">SUM(E42/D42%)</f>
        <v>#DIV/0!</v>
      </c>
      <c r="I42" s="139">
        <v>9</v>
      </c>
      <c r="J42" s="139">
        <v>9</v>
      </c>
      <c r="K42" s="139" t="s">
        <v>42</v>
      </c>
      <c r="L42" s="139"/>
      <c r="M42" s="139"/>
      <c r="N42" s="139"/>
      <c r="O42" s="139"/>
      <c r="P42" s="144"/>
      <c r="Q42" s="144"/>
      <c r="R42" s="144"/>
      <c r="S42" s="144"/>
      <c r="T42" s="144"/>
      <c r="U42" s="144"/>
      <c r="V42" s="336"/>
      <c r="W42" s="144"/>
      <c r="X42" s="273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69"/>
      <c r="AU42" s="69"/>
      <c r="AV42" s="3"/>
      <c r="AW42" s="62"/>
      <c r="AX42" s="3"/>
      <c r="AY42" s="2"/>
      <c r="AZ42" s="62"/>
      <c r="BA42" s="3"/>
      <c r="BB42" s="62"/>
    </row>
    <row r="43" spans="1:54" ht="34.5" customHeight="1" hidden="1" thickTop="1">
      <c r="A43" s="179" t="s">
        <v>316</v>
      </c>
      <c r="B43" s="180" t="s">
        <v>361</v>
      </c>
      <c r="C43" s="167">
        <f t="shared" si="10"/>
        <v>0</v>
      </c>
      <c r="D43" s="168">
        <f>E43+F43</f>
        <v>0</v>
      </c>
      <c r="E43" s="211">
        <f t="shared" si="11"/>
        <v>0</v>
      </c>
      <c r="F43" s="211">
        <f t="shared" si="12"/>
        <v>0</v>
      </c>
      <c r="G43" s="127">
        <f aca="true" t="shared" si="14" ref="G43:G51">E43-F43</f>
        <v>0</v>
      </c>
      <c r="H43" s="127" t="e">
        <f t="shared" si="13"/>
        <v>#DIV/0!</v>
      </c>
      <c r="I43" s="139">
        <v>17</v>
      </c>
      <c r="J43" s="139">
        <v>20</v>
      </c>
      <c r="K43" s="139">
        <v>14</v>
      </c>
      <c r="L43" s="139">
        <v>15</v>
      </c>
      <c r="M43" s="139"/>
      <c r="N43" s="139"/>
      <c r="O43" s="139"/>
      <c r="P43" s="144"/>
      <c r="Q43" s="144"/>
      <c r="R43" s="144"/>
      <c r="S43" s="144"/>
      <c r="T43" s="144"/>
      <c r="U43" s="144"/>
      <c r="V43" s="336"/>
      <c r="W43" s="144"/>
      <c r="X43" s="273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273"/>
      <c r="AK43" s="144"/>
      <c r="AL43" s="144"/>
      <c r="AM43" s="144"/>
      <c r="AN43" s="144"/>
      <c r="AO43" s="144"/>
      <c r="AP43" s="144"/>
      <c r="AQ43" s="144"/>
      <c r="AR43" s="144"/>
      <c r="AS43" s="144"/>
      <c r="AT43" s="69"/>
      <c r="AU43" s="69"/>
      <c r="AV43" s="3"/>
      <c r="AW43" s="62"/>
      <c r="AX43" s="3"/>
      <c r="AY43" s="2"/>
      <c r="AZ43" s="62"/>
      <c r="BA43" s="3"/>
      <c r="BB43" s="62"/>
    </row>
    <row r="44" spans="1:54" ht="34.5" customHeight="1" hidden="1">
      <c r="A44" s="179" t="s">
        <v>338</v>
      </c>
      <c r="B44" s="180" t="s">
        <v>361</v>
      </c>
      <c r="C44" s="167">
        <f t="shared" si="10"/>
        <v>0</v>
      </c>
      <c r="D44" s="168">
        <f>E44+F44</f>
        <v>0</v>
      </c>
      <c r="E44" s="211">
        <f t="shared" si="11"/>
        <v>0</v>
      </c>
      <c r="F44" s="211">
        <f t="shared" si="12"/>
        <v>0</v>
      </c>
      <c r="G44" s="127">
        <f t="shared" si="14"/>
        <v>0</v>
      </c>
      <c r="H44" s="127" t="e">
        <f t="shared" si="13"/>
        <v>#DIV/0!</v>
      </c>
      <c r="I44" s="139" t="s">
        <v>42</v>
      </c>
      <c r="J44" s="139">
        <v>23</v>
      </c>
      <c r="K44" s="139">
        <v>27</v>
      </c>
      <c r="L44" s="139">
        <v>30</v>
      </c>
      <c r="M44" s="139"/>
      <c r="N44" s="139"/>
      <c r="O44" s="139"/>
      <c r="P44" s="144"/>
      <c r="Q44" s="144"/>
      <c r="R44" s="144"/>
      <c r="S44" s="144"/>
      <c r="T44" s="144"/>
      <c r="U44" s="144"/>
      <c r="V44" s="336"/>
      <c r="W44" s="144"/>
      <c r="X44" s="273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273"/>
      <c r="AK44" s="144"/>
      <c r="AL44" s="144"/>
      <c r="AM44" s="144"/>
      <c r="AN44" s="144"/>
      <c r="AO44" s="144"/>
      <c r="AP44" s="144"/>
      <c r="AQ44" s="144"/>
      <c r="AR44" s="144"/>
      <c r="AS44" s="144"/>
      <c r="AT44" s="69"/>
      <c r="AU44" s="69"/>
      <c r="AV44" s="3"/>
      <c r="AW44" s="62"/>
      <c r="AX44" s="3"/>
      <c r="AY44" s="2"/>
      <c r="AZ44" s="62"/>
      <c r="BA44" s="3"/>
      <c r="BB44" s="62"/>
    </row>
    <row r="45" spans="1:54" ht="34.5" customHeight="1" hidden="1">
      <c r="A45" s="179" t="s">
        <v>356</v>
      </c>
      <c r="B45" s="180" t="s">
        <v>361</v>
      </c>
      <c r="C45" s="167">
        <f>G45*0.66</f>
        <v>0</v>
      </c>
      <c r="D45" s="168">
        <f>E45+F45</f>
        <v>0</v>
      </c>
      <c r="E45" s="211">
        <f>COUNTIF(P45:AS45,"W")+COUNTIF(P45:AS45,"WL")+COUNTIF(P45:AS45,"WLL")+COUNTIF(P45:AS45,"WW")+COUNTIF(P45:AS45,"WW")+COUNTIF(P45:AS45,"WWL")+COUNTIF(P45:AS45,"WWL")+COUNTIF(P45:AS45,"WWW")+COUNTIF(P45:AS45,"WWW")+COUNTIF(P45:AS45,"WWW")</f>
        <v>0</v>
      </c>
      <c r="F45" s="211">
        <f>COUNTIF(P45:AS45,"L")+COUNTIF(P45:AS45,"WL")+COUNTIF(P45:AS45,"WWL")+COUNTIF(P45:AS45,"LL")+COUNTIF(P45:AS45,"LL")+COUNTIF(P45:AS45,"WLL")+COUNTIF(P45:AS45,"WLL")+COUNTIF(P45:AS45,"LLL")+COUNTIF(P45:AS45,"LLL")+COUNTIF(P45:AS45,"LLL")</f>
        <v>0</v>
      </c>
      <c r="G45" s="127">
        <f>E45-F45</f>
        <v>0</v>
      </c>
      <c r="H45" s="127" t="e">
        <f>SUM(E45/D45%)</f>
        <v>#DIV/0!</v>
      </c>
      <c r="I45" s="139" t="s">
        <v>42</v>
      </c>
      <c r="J45" s="139">
        <v>15</v>
      </c>
      <c r="K45" s="139">
        <v>12</v>
      </c>
      <c r="L45" s="139">
        <v>12</v>
      </c>
      <c r="M45" s="139"/>
      <c r="N45" s="139"/>
      <c r="O45" s="139"/>
      <c r="P45" s="144"/>
      <c r="Q45" s="144"/>
      <c r="R45" s="144"/>
      <c r="S45" s="144"/>
      <c r="T45" s="144"/>
      <c r="U45" s="144"/>
      <c r="V45" s="336"/>
      <c r="W45" s="144"/>
      <c r="X45" s="273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273"/>
      <c r="AK45" s="144"/>
      <c r="AL45" s="144"/>
      <c r="AM45" s="144"/>
      <c r="AN45" s="144"/>
      <c r="AO45" s="144"/>
      <c r="AP45" s="144"/>
      <c r="AQ45" s="144"/>
      <c r="AR45" s="144"/>
      <c r="AS45" s="144"/>
      <c r="AT45" s="69"/>
      <c r="AU45" s="69"/>
      <c r="AV45" s="3"/>
      <c r="AW45" s="62"/>
      <c r="AX45" s="3"/>
      <c r="AY45" s="2"/>
      <c r="AZ45" s="62"/>
      <c r="BA45" s="3"/>
      <c r="BB45" s="62"/>
    </row>
    <row r="46" spans="1:54" ht="34.5" customHeight="1" hidden="1" thickBot="1">
      <c r="A46" s="179" t="s">
        <v>220</v>
      </c>
      <c r="B46" s="180" t="s">
        <v>361</v>
      </c>
      <c r="C46" s="167">
        <f t="shared" si="10"/>
        <v>0</v>
      </c>
      <c r="D46" s="168">
        <f>E46+F46</f>
        <v>0</v>
      </c>
      <c r="E46" s="211">
        <f t="shared" si="11"/>
        <v>0</v>
      </c>
      <c r="F46" s="211">
        <f t="shared" si="12"/>
        <v>0</v>
      </c>
      <c r="G46" s="127">
        <f t="shared" si="14"/>
        <v>0</v>
      </c>
      <c r="H46" s="127" t="e">
        <f t="shared" si="13"/>
        <v>#DIV/0!</v>
      </c>
      <c r="I46" s="139" t="s">
        <v>42</v>
      </c>
      <c r="J46" s="139">
        <v>15</v>
      </c>
      <c r="K46" s="139">
        <v>15</v>
      </c>
      <c r="L46" s="139">
        <v>15</v>
      </c>
      <c r="M46" s="139"/>
      <c r="N46" s="139"/>
      <c r="O46" s="139"/>
      <c r="P46" s="144"/>
      <c r="Q46" s="144"/>
      <c r="R46" s="144"/>
      <c r="S46" s="144"/>
      <c r="T46" s="144"/>
      <c r="U46" s="144"/>
      <c r="V46" s="336"/>
      <c r="W46" s="144"/>
      <c r="X46" s="273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273"/>
      <c r="AK46" s="144"/>
      <c r="AL46" s="144"/>
      <c r="AM46" s="144"/>
      <c r="AN46" s="144"/>
      <c r="AO46" s="144"/>
      <c r="AP46" s="144"/>
      <c r="AQ46" s="144"/>
      <c r="AR46" s="144"/>
      <c r="AS46" s="144"/>
      <c r="AT46" s="69"/>
      <c r="AU46" s="69"/>
      <c r="AV46" s="3"/>
      <c r="AW46" s="62"/>
      <c r="AX46" s="3"/>
      <c r="AY46" s="2"/>
      <c r="AZ46" s="62"/>
      <c r="BA46" s="3"/>
      <c r="BB46" s="62"/>
    </row>
    <row r="47" spans="1:54" ht="34.5" customHeight="1" thickBot="1">
      <c r="A47" s="289" t="s">
        <v>476</v>
      </c>
      <c r="B47" s="166" t="s">
        <v>361</v>
      </c>
      <c r="C47" s="167">
        <f>G47*0.66</f>
        <v>3.3000000000000003</v>
      </c>
      <c r="D47" s="168">
        <f>E47+F47</f>
        <v>5</v>
      </c>
      <c r="E47" s="211">
        <f>COUNTIF(P47:AS47,"W")+COUNTIF(P47:AS47,"WL")+COUNTIF(P47:AS47,"WLL")+COUNTIF(P47:AS47,"WW")+COUNTIF(P47:AS47,"WW")+COUNTIF(P47:AS47,"WWL")+COUNTIF(P47:AS47,"WWL")+COUNTIF(P47:AS47,"WWW")+COUNTIF(P47:AS47,"WWW")+COUNTIF(P47:AS47,"WWW")</f>
        <v>5</v>
      </c>
      <c r="F47" s="211">
        <f>COUNTIF(P47:AS47,"L")+COUNTIF(P47:AS47,"WL")+COUNTIF(P47:AS47,"WWL")+COUNTIF(P47:AS47,"LL")+COUNTIF(P47:AS47,"LL")+COUNTIF(P47:AS47,"WLL")+COUNTIF(P47:AS47,"WLL")+COUNTIF(P47:AS47,"LLL")+COUNTIF(P47:AS47,"LLL")+COUNTIF(P47:AS47,"LLL")</f>
        <v>0</v>
      </c>
      <c r="G47" s="127">
        <f>E47-F47</f>
        <v>5</v>
      </c>
      <c r="H47" s="127">
        <f>SUM(E47/D47%)</f>
        <v>100</v>
      </c>
      <c r="I47" s="139">
        <v>17</v>
      </c>
      <c r="J47" s="139">
        <v>17</v>
      </c>
      <c r="K47" s="139">
        <v>21</v>
      </c>
      <c r="L47" s="139">
        <v>26</v>
      </c>
      <c r="M47" s="139">
        <v>26</v>
      </c>
      <c r="N47" s="139">
        <v>24</v>
      </c>
      <c r="O47" s="139">
        <v>24</v>
      </c>
      <c r="P47" s="144" t="s">
        <v>9</v>
      </c>
      <c r="Q47" s="144"/>
      <c r="R47" s="144"/>
      <c r="S47" s="144"/>
      <c r="T47" s="144"/>
      <c r="U47" s="144"/>
      <c r="V47" s="336"/>
      <c r="W47" s="144"/>
      <c r="X47" s="273"/>
      <c r="Y47" s="144"/>
      <c r="Z47" s="144"/>
      <c r="AA47" s="144"/>
      <c r="AB47" s="144"/>
      <c r="AC47" s="144" t="s">
        <v>9</v>
      </c>
      <c r="AD47" s="144" t="s">
        <v>9</v>
      </c>
      <c r="AE47" s="144" t="s">
        <v>9</v>
      </c>
      <c r="AF47" s="144"/>
      <c r="AG47" s="144"/>
      <c r="AH47" s="144"/>
      <c r="AI47" s="144" t="s">
        <v>9</v>
      </c>
      <c r="AJ47" s="273"/>
      <c r="AK47" s="144"/>
      <c r="AL47" s="144"/>
      <c r="AM47" s="144"/>
      <c r="AN47" s="144"/>
      <c r="AO47" s="144"/>
      <c r="AP47" s="144"/>
      <c r="AQ47" s="144"/>
      <c r="AR47" s="144"/>
      <c r="AS47" s="144"/>
      <c r="AT47" s="69"/>
      <c r="AU47" s="69"/>
      <c r="AV47" s="3"/>
      <c r="AW47" s="62"/>
      <c r="AX47" s="3"/>
      <c r="AY47" s="2"/>
      <c r="AZ47" s="62"/>
      <c r="BA47" s="3"/>
      <c r="BB47" s="62"/>
    </row>
    <row r="48" spans="1:54" s="303" customFormat="1" ht="34.5" customHeight="1" thickTop="1">
      <c r="A48" s="290" t="s">
        <v>302</v>
      </c>
      <c r="B48" s="291" t="s">
        <v>0</v>
      </c>
      <c r="C48" s="292">
        <f t="shared" si="10"/>
        <v>2.64</v>
      </c>
      <c r="D48" s="293">
        <f t="shared" si="8"/>
        <v>24</v>
      </c>
      <c r="E48" s="294">
        <f t="shared" si="11"/>
        <v>14</v>
      </c>
      <c r="F48" s="294">
        <f t="shared" si="12"/>
        <v>10</v>
      </c>
      <c r="G48" s="295">
        <f t="shared" si="14"/>
        <v>4</v>
      </c>
      <c r="H48" s="295">
        <f t="shared" si="13"/>
        <v>58.333333333333336</v>
      </c>
      <c r="I48" s="296">
        <v>20</v>
      </c>
      <c r="J48" s="296">
        <v>20</v>
      </c>
      <c r="K48" s="296">
        <v>24</v>
      </c>
      <c r="L48" s="296">
        <v>24</v>
      </c>
      <c r="M48" s="296">
        <v>16</v>
      </c>
      <c r="N48" s="296">
        <v>9</v>
      </c>
      <c r="O48" s="296">
        <v>7</v>
      </c>
      <c r="P48" s="297" t="s">
        <v>9</v>
      </c>
      <c r="Q48" s="297" t="s">
        <v>10</v>
      </c>
      <c r="R48" s="297" t="s">
        <v>9</v>
      </c>
      <c r="S48" s="297" t="s">
        <v>10</v>
      </c>
      <c r="T48" s="297" t="s">
        <v>10</v>
      </c>
      <c r="U48" s="297" t="s">
        <v>9</v>
      </c>
      <c r="V48" s="339" t="s">
        <v>10</v>
      </c>
      <c r="W48" s="297"/>
      <c r="X48" s="298" t="s">
        <v>10</v>
      </c>
      <c r="Y48" s="297" t="s">
        <v>10</v>
      </c>
      <c r="Z48" s="297" t="s">
        <v>9</v>
      </c>
      <c r="AA48" s="297" t="s">
        <v>10</v>
      </c>
      <c r="AB48" s="297"/>
      <c r="AC48" s="297" t="s">
        <v>10</v>
      </c>
      <c r="AD48" s="297"/>
      <c r="AE48" s="297" t="s">
        <v>9</v>
      </c>
      <c r="AF48" s="297" t="s">
        <v>10</v>
      </c>
      <c r="AG48" s="297" t="s">
        <v>9</v>
      </c>
      <c r="AH48" s="297" t="s">
        <v>9</v>
      </c>
      <c r="AI48" s="297" t="s">
        <v>9</v>
      </c>
      <c r="AJ48" s="298" t="s">
        <v>9</v>
      </c>
      <c r="AK48" s="297" t="s">
        <v>9</v>
      </c>
      <c r="AL48" s="297" t="s">
        <v>9</v>
      </c>
      <c r="AM48" s="297" t="s">
        <v>9</v>
      </c>
      <c r="AN48" s="297" t="s">
        <v>488</v>
      </c>
      <c r="AO48" s="297" t="s">
        <v>10</v>
      </c>
      <c r="AP48" s="297"/>
      <c r="AQ48" s="297"/>
      <c r="AR48" s="297"/>
      <c r="AS48" s="297"/>
      <c r="AT48" s="299"/>
      <c r="AU48" s="299"/>
      <c r="AV48" s="300"/>
      <c r="AW48" s="301"/>
      <c r="AX48" s="300"/>
      <c r="AY48" s="302"/>
      <c r="AZ48" s="301"/>
      <c r="BA48" s="300"/>
      <c r="BB48" s="301"/>
    </row>
    <row r="49" spans="1:54" ht="34.5" customHeight="1">
      <c r="A49" s="178" t="s">
        <v>281</v>
      </c>
      <c r="B49" s="166" t="s">
        <v>0</v>
      </c>
      <c r="C49" s="167">
        <f t="shared" si="10"/>
        <v>0.66</v>
      </c>
      <c r="D49" s="168">
        <f t="shared" si="8"/>
        <v>23</v>
      </c>
      <c r="E49" s="211">
        <f t="shared" si="11"/>
        <v>12</v>
      </c>
      <c r="F49" s="211">
        <f t="shared" si="12"/>
        <v>11</v>
      </c>
      <c r="G49" s="127">
        <f t="shared" si="14"/>
        <v>1</v>
      </c>
      <c r="H49" s="127">
        <f t="shared" si="13"/>
        <v>52.17391304347826</v>
      </c>
      <c r="I49" s="139">
        <v>0</v>
      </c>
      <c r="J49" s="288">
        <v>-3</v>
      </c>
      <c r="K49" s="288">
        <v>-3</v>
      </c>
      <c r="L49" s="288">
        <v>-4</v>
      </c>
      <c r="M49" s="288">
        <v>-1</v>
      </c>
      <c r="N49" s="288">
        <v>-1</v>
      </c>
      <c r="O49" s="288">
        <v>-5</v>
      </c>
      <c r="P49" s="144"/>
      <c r="Q49" s="144"/>
      <c r="R49" s="144"/>
      <c r="S49" s="144"/>
      <c r="T49" s="144"/>
      <c r="U49" s="144" t="s">
        <v>10</v>
      </c>
      <c r="V49" s="336" t="s">
        <v>9</v>
      </c>
      <c r="W49" s="144" t="s">
        <v>9</v>
      </c>
      <c r="X49" s="273" t="s">
        <v>9</v>
      </c>
      <c r="Y49" s="144" t="s">
        <v>10</v>
      </c>
      <c r="Z49" s="144" t="s">
        <v>10</v>
      </c>
      <c r="AA49" s="144" t="s">
        <v>9</v>
      </c>
      <c r="AB49" s="144" t="s">
        <v>10</v>
      </c>
      <c r="AC49" s="144" t="s">
        <v>9</v>
      </c>
      <c r="AD49" s="144" t="s">
        <v>10</v>
      </c>
      <c r="AE49" s="144" t="s">
        <v>10</v>
      </c>
      <c r="AF49" s="144" t="s">
        <v>10</v>
      </c>
      <c r="AG49" s="144" t="s">
        <v>10</v>
      </c>
      <c r="AH49" s="144" t="s">
        <v>9</v>
      </c>
      <c r="AI49" s="144" t="s">
        <v>10</v>
      </c>
      <c r="AJ49" s="273" t="s">
        <v>10</v>
      </c>
      <c r="AK49" s="144" t="s">
        <v>9</v>
      </c>
      <c r="AL49" s="144" t="s">
        <v>9</v>
      </c>
      <c r="AM49" s="144" t="s">
        <v>518</v>
      </c>
      <c r="AN49" s="144" t="s">
        <v>488</v>
      </c>
      <c r="AO49" s="144" t="s">
        <v>9</v>
      </c>
      <c r="AP49" s="144"/>
      <c r="AQ49" s="144"/>
      <c r="AR49" s="144"/>
      <c r="AS49" s="144"/>
      <c r="AT49" s="69"/>
      <c r="AU49" s="69"/>
      <c r="AV49" s="3"/>
      <c r="AW49" s="62"/>
      <c r="AX49" s="3"/>
      <c r="AY49" s="2"/>
      <c r="AZ49" s="62"/>
      <c r="BA49" s="3"/>
      <c r="BB49" s="62"/>
    </row>
    <row r="50" spans="1:54" ht="34.5" customHeight="1">
      <c r="A50" s="179" t="s">
        <v>337</v>
      </c>
      <c r="B50" s="166" t="s">
        <v>0</v>
      </c>
      <c r="C50" s="167">
        <f>G50*0.66</f>
        <v>0</v>
      </c>
      <c r="D50" s="168">
        <f>E50+F50</f>
        <v>0</v>
      </c>
      <c r="E50" s="211">
        <f>COUNTIF(P50:AS50,"W")+COUNTIF(P50:AS50,"WL")+COUNTIF(P50:AS50,"WLL")+COUNTIF(P50:AS50,"WW")+COUNTIF(P50:AS50,"WW")+COUNTIF(P50:AS50,"WWL")+COUNTIF(P50:AS50,"WWL")+COUNTIF(P50:AS50,"WWW")+COUNTIF(P50:AS50,"WWW")+COUNTIF(P50:AS50,"WWW")</f>
        <v>0</v>
      </c>
      <c r="F50" s="211">
        <f>COUNTIF(P50:AS50,"L")+COUNTIF(P50:AS50,"WL")+COUNTIF(P50:AS50,"WWL")+COUNTIF(P50:AS50,"LL")+COUNTIF(P50:AS50,"LL")+COUNTIF(P50:AS50,"WLL")+COUNTIF(P50:AS50,"WLL")+COUNTIF(P50:AS50,"LLL")+COUNTIF(P50:AS50,"LLL")+COUNTIF(P50:AS50,"LLL")</f>
        <v>0</v>
      </c>
      <c r="G50" s="127">
        <f>E50-F50</f>
        <v>0</v>
      </c>
      <c r="H50" s="127" t="e">
        <f>SUM(E50/D50%)</f>
        <v>#DIV/0!</v>
      </c>
      <c r="I50" s="139" t="s">
        <v>42</v>
      </c>
      <c r="J50" s="139">
        <v>15</v>
      </c>
      <c r="K50" s="139">
        <v>15</v>
      </c>
      <c r="L50" s="139">
        <v>15</v>
      </c>
      <c r="M50" s="139">
        <v>15</v>
      </c>
      <c r="N50" s="139"/>
      <c r="O50" s="139"/>
      <c r="P50" s="144"/>
      <c r="Q50" s="144"/>
      <c r="R50" s="144"/>
      <c r="S50" s="144"/>
      <c r="T50" s="144"/>
      <c r="U50" s="144"/>
      <c r="V50" s="336"/>
      <c r="W50" s="144"/>
      <c r="X50" s="273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273"/>
      <c r="AK50" s="144"/>
      <c r="AL50" s="144"/>
      <c r="AM50" s="144"/>
      <c r="AN50" s="144"/>
      <c r="AO50" s="144"/>
      <c r="AP50" s="144"/>
      <c r="AQ50" s="144"/>
      <c r="AR50" s="144"/>
      <c r="AS50" s="144"/>
      <c r="AT50" s="69"/>
      <c r="AU50" s="69"/>
      <c r="AV50" s="3"/>
      <c r="AW50" s="62"/>
      <c r="AX50" s="3"/>
      <c r="AY50" s="2"/>
      <c r="AZ50" s="62"/>
      <c r="BA50" s="3"/>
      <c r="BB50" s="62"/>
    </row>
    <row r="51" spans="1:54" ht="34.5" customHeight="1">
      <c r="A51" s="179" t="s">
        <v>321</v>
      </c>
      <c r="B51" s="166" t="s">
        <v>0</v>
      </c>
      <c r="C51" s="167">
        <f t="shared" si="10"/>
        <v>0</v>
      </c>
      <c r="D51" s="168">
        <f>E51+F51</f>
        <v>0</v>
      </c>
      <c r="E51" s="211">
        <f t="shared" si="11"/>
        <v>0</v>
      </c>
      <c r="F51" s="211">
        <f t="shared" si="12"/>
        <v>0</v>
      </c>
      <c r="G51" s="127">
        <f t="shared" si="14"/>
        <v>0</v>
      </c>
      <c r="H51" s="127" t="e">
        <f t="shared" si="13"/>
        <v>#DIV/0!</v>
      </c>
      <c r="I51" s="139" t="s">
        <v>42</v>
      </c>
      <c r="J51" s="139" t="s">
        <v>42</v>
      </c>
      <c r="K51" s="139"/>
      <c r="L51" s="139"/>
      <c r="M51" s="139"/>
      <c r="N51" s="139"/>
      <c r="O51" s="139"/>
      <c r="P51" s="144"/>
      <c r="Q51" s="144"/>
      <c r="R51" s="144"/>
      <c r="S51" s="144"/>
      <c r="T51" s="144"/>
      <c r="U51" s="144"/>
      <c r="V51" s="336"/>
      <c r="W51" s="144"/>
      <c r="X51" s="273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273"/>
      <c r="AK51" s="144"/>
      <c r="AL51" s="144"/>
      <c r="AM51" s="144"/>
      <c r="AN51" s="144"/>
      <c r="AO51" s="144"/>
      <c r="AP51" s="144"/>
      <c r="AQ51" s="144"/>
      <c r="AR51" s="144"/>
      <c r="AS51" s="144"/>
      <c r="AT51" s="69"/>
      <c r="AU51" s="69"/>
      <c r="AV51" s="3"/>
      <c r="AW51" s="62"/>
      <c r="AX51" s="3"/>
      <c r="AY51" s="2"/>
      <c r="AZ51" s="62"/>
      <c r="BA51" s="3"/>
      <c r="BB51" s="62"/>
    </row>
    <row r="52" spans="1:54" ht="34.5" customHeight="1">
      <c r="A52" s="178" t="s">
        <v>54</v>
      </c>
      <c r="B52" s="166" t="s">
        <v>0</v>
      </c>
      <c r="C52" s="167">
        <f t="shared" si="6"/>
        <v>0</v>
      </c>
      <c r="D52" s="168">
        <f t="shared" si="8"/>
        <v>2</v>
      </c>
      <c r="E52" s="211">
        <f t="shared" si="3"/>
        <v>1</v>
      </c>
      <c r="F52" s="211">
        <f t="shared" si="4"/>
        <v>1</v>
      </c>
      <c r="G52" s="127">
        <f aca="true" t="shared" si="15" ref="G52:G81">E52-F52</f>
        <v>0</v>
      </c>
      <c r="H52" s="127">
        <f t="shared" si="7"/>
        <v>50</v>
      </c>
      <c r="I52" s="139">
        <v>1</v>
      </c>
      <c r="J52" s="139">
        <v>1</v>
      </c>
      <c r="K52" s="139">
        <v>1</v>
      </c>
      <c r="L52" s="139">
        <v>4</v>
      </c>
      <c r="M52" s="139">
        <v>4</v>
      </c>
      <c r="N52" s="139">
        <v>4</v>
      </c>
      <c r="O52" s="139">
        <v>4</v>
      </c>
      <c r="P52" s="144"/>
      <c r="Q52" s="144" t="s">
        <v>9</v>
      </c>
      <c r="R52" s="144" t="s">
        <v>10</v>
      </c>
      <c r="S52" s="144"/>
      <c r="T52" s="144"/>
      <c r="U52" s="144"/>
      <c r="V52" s="336"/>
      <c r="W52" s="144"/>
      <c r="X52" s="273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273"/>
      <c r="AK52" s="144"/>
      <c r="AL52" s="144"/>
      <c r="AM52" s="144"/>
      <c r="AN52" s="144"/>
      <c r="AO52" s="144"/>
      <c r="AP52" s="144"/>
      <c r="AQ52" s="144"/>
      <c r="AR52" s="144"/>
      <c r="AS52" s="144"/>
      <c r="AT52" s="69"/>
      <c r="AU52" s="69"/>
      <c r="AV52" s="3"/>
      <c r="AW52" s="62"/>
      <c r="AX52" s="3"/>
      <c r="AY52" s="2"/>
      <c r="AZ52" s="62"/>
      <c r="BA52" s="3"/>
      <c r="BB52" s="62"/>
    </row>
    <row r="53" spans="1:54" s="190" customFormat="1" ht="34.5" customHeight="1" hidden="1">
      <c r="A53" s="179" t="s">
        <v>55</v>
      </c>
      <c r="B53" s="180" t="s">
        <v>0</v>
      </c>
      <c r="C53" s="181">
        <f t="shared" si="6"/>
        <v>0</v>
      </c>
      <c r="D53" s="182">
        <f t="shared" si="8"/>
        <v>0</v>
      </c>
      <c r="E53" s="224">
        <f t="shared" si="3"/>
        <v>0</v>
      </c>
      <c r="F53" s="224">
        <f t="shared" si="4"/>
        <v>0</v>
      </c>
      <c r="G53" s="183">
        <f t="shared" si="15"/>
        <v>0</v>
      </c>
      <c r="H53" s="183" t="e">
        <f t="shared" si="7"/>
        <v>#DIV/0!</v>
      </c>
      <c r="I53" s="184">
        <v>7</v>
      </c>
      <c r="J53" s="184">
        <v>7</v>
      </c>
      <c r="K53" s="184"/>
      <c r="L53" s="184"/>
      <c r="M53" s="184"/>
      <c r="N53" s="184"/>
      <c r="O53" s="184"/>
      <c r="P53" s="185"/>
      <c r="Q53" s="185"/>
      <c r="R53" s="185"/>
      <c r="S53" s="185"/>
      <c r="T53" s="185"/>
      <c r="U53" s="185"/>
      <c r="V53" s="334"/>
      <c r="W53" s="185"/>
      <c r="X53" s="185"/>
      <c r="Y53" s="185"/>
      <c r="Z53" s="185"/>
      <c r="AA53" s="185"/>
      <c r="AB53" s="185"/>
      <c r="AC53" s="185"/>
      <c r="AD53" s="192"/>
      <c r="AE53" s="185"/>
      <c r="AF53" s="185"/>
      <c r="AG53" s="185"/>
      <c r="AH53" s="185"/>
      <c r="AI53" s="185"/>
      <c r="AJ53" s="185"/>
      <c r="AK53" s="185"/>
      <c r="AL53" s="185"/>
      <c r="AM53" s="185"/>
      <c r="AN53" s="144"/>
      <c r="AO53" s="144"/>
      <c r="AP53" s="144"/>
      <c r="AQ53" s="144"/>
      <c r="AR53" s="144"/>
      <c r="AS53" s="144"/>
      <c r="AT53" s="186"/>
      <c r="AU53" s="186"/>
      <c r="AV53" s="187"/>
      <c r="AW53" s="188"/>
      <c r="AX53" s="187"/>
      <c r="AY53" s="189"/>
      <c r="AZ53" s="188"/>
      <c r="BA53" s="187"/>
      <c r="BB53" s="188"/>
    </row>
    <row r="54" spans="1:54" ht="34.5" customHeight="1">
      <c r="A54" s="178" t="s">
        <v>56</v>
      </c>
      <c r="B54" s="166" t="s">
        <v>0</v>
      </c>
      <c r="C54" s="167">
        <f t="shared" si="6"/>
        <v>0</v>
      </c>
      <c r="D54" s="168">
        <f t="shared" si="8"/>
        <v>26</v>
      </c>
      <c r="E54" s="211">
        <f t="shared" si="3"/>
        <v>13</v>
      </c>
      <c r="F54" s="211">
        <f t="shared" si="4"/>
        <v>13</v>
      </c>
      <c r="G54" s="127">
        <f t="shared" si="15"/>
        <v>0</v>
      </c>
      <c r="H54" s="127">
        <f t="shared" si="7"/>
        <v>50</v>
      </c>
      <c r="I54" s="139">
        <v>-2</v>
      </c>
      <c r="J54" s="139">
        <v>-7</v>
      </c>
      <c r="K54" s="139">
        <v>-12</v>
      </c>
      <c r="L54" s="139">
        <v>-16</v>
      </c>
      <c r="M54" s="139">
        <v>-15</v>
      </c>
      <c r="N54" s="139">
        <v>-16</v>
      </c>
      <c r="O54" s="139">
        <v>-21</v>
      </c>
      <c r="P54" s="144" t="s">
        <v>9</v>
      </c>
      <c r="Q54" s="144" t="s">
        <v>10</v>
      </c>
      <c r="R54" s="144" t="s">
        <v>9</v>
      </c>
      <c r="S54" s="144" t="s">
        <v>9</v>
      </c>
      <c r="T54" s="144" t="s">
        <v>9</v>
      </c>
      <c r="U54" s="144" t="s">
        <v>9</v>
      </c>
      <c r="V54" s="336" t="s">
        <v>10</v>
      </c>
      <c r="W54" s="144" t="s">
        <v>9</v>
      </c>
      <c r="X54" s="273" t="s">
        <v>10</v>
      </c>
      <c r="Y54" s="144" t="s">
        <v>10</v>
      </c>
      <c r="Z54" s="144" t="s">
        <v>9</v>
      </c>
      <c r="AA54" s="144" t="s">
        <v>9</v>
      </c>
      <c r="AB54" s="144" t="s">
        <v>9</v>
      </c>
      <c r="AC54" s="144" t="s">
        <v>9</v>
      </c>
      <c r="AD54" s="144" t="s">
        <v>10</v>
      </c>
      <c r="AE54" s="144" t="s">
        <v>10</v>
      </c>
      <c r="AF54" s="144" t="s">
        <v>9</v>
      </c>
      <c r="AG54" s="144" t="s">
        <v>9</v>
      </c>
      <c r="AH54" s="144" t="s">
        <v>10</v>
      </c>
      <c r="AI54" s="144" t="s">
        <v>10</v>
      </c>
      <c r="AJ54" s="273" t="s">
        <v>9</v>
      </c>
      <c r="AK54" s="144" t="s">
        <v>10</v>
      </c>
      <c r="AL54" s="144" t="s">
        <v>10</v>
      </c>
      <c r="AM54" s="144" t="s">
        <v>10</v>
      </c>
      <c r="AN54" s="144" t="s">
        <v>10</v>
      </c>
      <c r="AO54" s="144" t="s">
        <v>10</v>
      </c>
      <c r="AP54" s="144"/>
      <c r="AQ54" s="144"/>
      <c r="AR54" s="144"/>
      <c r="AS54" s="144"/>
      <c r="AT54" s="69"/>
      <c r="AU54" s="69"/>
      <c r="AV54" s="3"/>
      <c r="AW54" s="62"/>
      <c r="AX54" s="3"/>
      <c r="AY54" s="2"/>
      <c r="AZ54" s="62"/>
      <c r="BA54" s="3"/>
      <c r="BB54" s="62"/>
    </row>
    <row r="55" spans="1:54" ht="34.5" customHeight="1">
      <c r="A55" s="126" t="s">
        <v>373</v>
      </c>
      <c r="B55" s="166" t="s">
        <v>0</v>
      </c>
      <c r="C55" s="167">
        <f>G55*0.66</f>
        <v>-2.64</v>
      </c>
      <c r="D55" s="168">
        <f>E55+F55</f>
        <v>16</v>
      </c>
      <c r="E55" s="211">
        <f>COUNTIF(P55:AS55,"W")+COUNTIF(P55:AS55,"WL")+COUNTIF(P55:AS55,"WLL")+COUNTIF(P55:AS55,"WW")+COUNTIF(P55:AS55,"WW")+COUNTIF(P55:AS55,"WWL")+COUNTIF(P55:AS55,"WWL")+COUNTIF(P55:AS55,"WWW")+COUNTIF(P55:AS55,"WWW")+COUNTIF(P55:AS55,"WWW")</f>
        <v>6</v>
      </c>
      <c r="F55" s="211">
        <f>COUNTIF(P55:AS55,"L")+COUNTIF(P55:AS55,"WL")+COUNTIF(P55:AS55,"WWL")+COUNTIF(P55:AS55,"LL")+COUNTIF(P55:AS55,"LL")+COUNTIF(P55:AS55,"WLL")+COUNTIF(P55:AS55,"WLL")+COUNTIF(P55:AS55,"LLL")+COUNTIF(P55:AS55,"LLL")+COUNTIF(P55:AS55,"LLL")</f>
        <v>10</v>
      </c>
      <c r="G55" s="127">
        <f t="shared" si="15"/>
        <v>-4</v>
      </c>
      <c r="H55" s="127">
        <f>SUM(E55/D55%)</f>
        <v>37.5</v>
      </c>
      <c r="I55" s="139">
        <v>1</v>
      </c>
      <c r="J55" s="139">
        <v>1</v>
      </c>
      <c r="K55" s="139">
        <v>1</v>
      </c>
      <c r="L55" s="139">
        <v>10</v>
      </c>
      <c r="M55" s="139">
        <v>6</v>
      </c>
      <c r="N55" s="139">
        <v>6</v>
      </c>
      <c r="O55" s="139">
        <v>8</v>
      </c>
      <c r="P55" s="144" t="s">
        <v>10</v>
      </c>
      <c r="Q55" s="144"/>
      <c r="R55" s="144" t="s">
        <v>10</v>
      </c>
      <c r="S55" s="144" t="s">
        <v>10</v>
      </c>
      <c r="T55" s="144" t="s">
        <v>9</v>
      </c>
      <c r="U55" s="144"/>
      <c r="V55" s="336"/>
      <c r="W55" s="144" t="s">
        <v>9</v>
      </c>
      <c r="X55" s="273"/>
      <c r="Y55" s="144"/>
      <c r="Z55" s="144"/>
      <c r="AA55" s="144"/>
      <c r="AB55" s="144"/>
      <c r="AC55" s="144" t="s">
        <v>9</v>
      </c>
      <c r="AD55" s="144" t="s">
        <v>9</v>
      </c>
      <c r="AE55" s="144" t="s">
        <v>10</v>
      </c>
      <c r="AF55" s="144" t="s">
        <v>10</v>
      </c>
      <c r="AG55" s="144" t="s">
        <v>10</v>
      </c>
      <c r="AH55" s="144" t="s">
        <v>10</v>
      </c>
      <c r="AI55" s="144" t="s">
        <v>10</v>
      </c>
      <c r="AJ55" s="273" t="s">
        <v>9</v>
      </c>
      <c r="AK55" s="144" t="s">
        <v>9</v>
      </c>
      <c r="AL55" s="144" t="s">
        <v>10</v>
      </c>
      <c r="AM55" s="144"/>
      <c r="AN55" s="144" t="s">
        <v>10</v>
      </c>
      <c r="AO55" s="144"/>
      <c r="AP55" s="144"/>
      <c r="AQ55" s="144"/>
      <c r="AR55" s="144"/>
      <c r="AS55" s="144"/>
      <c r="AT55" s="69"/>
      <c r="AU55" s="69"/>
      <c r="AV55" s="3"/>
      <c r="AW55" s="62"/>
      <c r="AX55" s="3"/>
      <c r="AY55" s="2"/>
      <c r="AZ55" s="62"/>
      <c r="BA55" s="3"/>
      <c r="BB55" s="62"/>
    </row>
    <row r="56" spans="1:54" s="195" customFormat="1" ht="34.5" customHeight="1" hidden="1">
      <c r="A56" s="126" t="s">
        <v>202</v>
      </c>
      <c r="B56" s="166" t="s">
        <v>0</v>
      </c>
      <c r="C56" s="167">
        <f t="shared" si="6"/>
        <v>0</v>
      </c>
      <c r="D56" s="168">
        <f t="shared" si="8"/>
        <v>0</v>
      </c>
      <c r="E56" s="211">
        <f t="shared" si="3"/>
        <v>0</v>
      </c>
      <c r="F56" s="211">
        <f t="shared" si="4"/>
        <v>0</v>
      </c>
      <c r="G56" s="127">
        <f t="shared" si="15"/>
        <v>0</v>
      </c>
      <c r="H56" s="127" t="e">
        <f t="shared" si="7"/>
        <v>#DIV/0!</v>
      </c>
      <c r="I56" s="191">
        <v>26</v>
      </c>
      <c r="J56" s="191">
        <v>26</v>
      </c>
      <c r="K56" s="191">
        <v>28</v>
      </c>
      <c r="L56" s="191">
        <v>28</v>
      </c>
      <c r="M56" s="191"/>
      <c r="N56" s="191"/>
      <c r="O56" s="191"/>
      <c r="P56" s="192"/>
      <c r="Q56" s="192"/>
      <c r="R56" s="192"/>
      <c r="S56" s="192"/>
      <c r="T56" s="192"/>
      <c r="U56" s="192"/>
      <c r="V56" s="334"/>
      <c r="W56" s="192"/>
      <c r="X56" s="271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271"/>
      <c r="AK56" s="192"/>
      <c r="AL56" s="192"/>
      <c r="AM56" s="192"/>
      <c r="AN56" s="144"/>
      <c r="AO56" s="144"/>
      <c r="AP56" s="144"/>
      <c r="AQ56" s="144"/>
      <c r="AR56" s="144"/>
      <c r="AS56" s="144"/>
      <c r="AT56" s="69"/>
      <c r="AU56" s="69"/>
      <c r="AV56" s="63"/>
      <c r="AW56" s="193"/>
      <c r="AX56" s="63"/>
      <c r="AY56" s="194"/>
      <c r="AZ56" s="193"/>
      <c r="BA56" s="63"/>
      <c r="BB56" s="193"/>
    </row>
    <row r="57" spans="1:54" ht="34.5" customHeight="1">
      <c r="A57" s="178" t="s">
        <v>57</v>
      </c>
      <c r="B57" s="166" t="s">
        <v>0</v>
      </c>
      <c r="C57" s="167">
        <f t="shared" si="6"/>
        <v>-2.64</v>
      </c>
      <c r="D57" s="168">
        <f t="shared" si="8"/>
        <v>26</v>
      </c>
      <c r="E57" s="211">
        <f t="shared" si="3"/>
        <v>11</v>
      </c>
      <c r="F57" s="211">
        <f t="shared" si="4"/>
        <v>15</v>
      </c>
      <c r="G57" s="127">
        <f t="shared" si="15"/>
        <v>-4</v>
      </c>
      <c r="H57" s="127">
        <f t="shared" si="7"/>
        <v>42.30769230769231</v>
      </c>
      <c r="I57" s="139">
        <v>-4</v>
      </c>
      <c r="J57" s="139">
        <v>-10</v>
      </c>
      <c r="K57" s="139">
        <v>-13</v>
      </c>
      <c r="L57" s="139">
        <v>-6</v>
      </c>
      <c r="M57" s="139">
        <v>-6</v>
      </c>
      <c r="N57" s="139">
        <v>-6</v>
      </c>
      <c r="O57" s="139">
        <v>-14</v>
      </c>
      <c r="P57" s="144" t="s">
        <v>10</v>
      </c>
      <c r="Q57" s="144" t="s">
        <v>10</v>
      </c>
      <c r="R57" s="144" t="s">
        <v>9</v>
      </c>
      <c r="S57" s="144" t="s">
        <v>10</v>
      </c>
      <c r="T57" s="144" t="s">
        <v>10</v>
      </c>
      <c r="U57" s="144" t="s">
        <v>10</v>
      </c>
      <c r="V57" s="336" t="s">
        <v>9</v>
      </c>
      <c r="W57" s="144" t="s">
        <v>10</v>
      </c>
      <c r="X57" s="273" t="s">
        <v>9</v>
      </c>
      <c r="Y57" s="144" t="s">
        <v>10</v>
      </c>
      <c r="Z57" s="144" t="s">
        <v>9</v>
      </c>
      <c r="AA57" s="144" t="s">
        <v>10</v>
      </c>
      <c r="AB57" s="144" t="s">
        <v>10</v>
      </c>
      <c r="AC57" s="144" t="s">
        <v>10</v>
      </c>
      <c r="AD57" s="144" t="s">
        <v>9</v>
      </c>
      <c r="AE57" s="144" t="s">
        <v>9</v>
      </c>
      <c r="AF57" s="144" t="s">
        <v>10</v>
      </c>
      <c r="AG57" s="144" t="s">
        <v>9</v>
      </c>
      <c r="AH57" s="144" t="s">
        <v>9</v>
      </c>
      <c r="AI57" s="144" t="s">
        <v>10</v>
      </c>
      <c r="AJ57" s="273" t="s">
        <v>10</v>
      </c>
      <c r="AK57" s="144" t="s">
        <v>10</v>
      </c>
      <c r="AL57" s="144" t="s">
        <v>9</v>
      </c>
      <c r="AM57" s="144" t="s">
        <v>10</v>
      </c>
      <c r="AN57" s="144" t="s">
        <v>9</v>
      </c>
      <c r="AO57" s="144" t="s">
        <v>9</v>
      </c>
      <c r="AP57" s="144"/>
      <c r="AQ57" s="144"/>
      <c r="AR57" s="144"/>
      <c r="AS57" s="144"/>
      <c r="AT57" s="69"/>
      <c r="AU57" s="69"/>
      <c r="AV57" s="3"/>
      <c r="AW57" s="62"/>
      <c r="AX57" s="3"/>
      <c r="AY57" s="2"/>
      <c r="AZ57" s="62"/>
      <c r="BA57" s="3"/>
      <c r="BB57" s="62"/>
    </row>
    <row r="58" spans="1:54" ht="34.5" customHeight="1">
      <c r="A58" s="178" t="s">
        <v>58</v>
      </c>
      <c r="B58" s="166" t="s">
        <v>0</v>
      </c>
      <c r="C58" s="167">
        <f t="shared" si="6"/>
        <v>-3.3000000000000003</v>
      </c>
      <c r="D58" s="168">
        <f t="shared" si="8"/>
        <v>13</v>
      </c>
      <c r="E58" s="211">
        <f t="shared" si="3"/>
        <v>4</v>
      </c>
      <c r="F58" s="211">
        <f t="shared" si="4"/>
        <v>9</v>
      </c>
      <c r="G58" s="127">
        <f t="shared" si="15"/>
        <v>-5</v>
      </c>
      <c r="H58" s="127">
        <f t="shared" si="7"/>
        <v>30.769230769230766</v>
      </c>
      <c r="I58" s="139">
        <v>9</v>
      </c>
      <c r="J58" s="139">
        <v>8</v>
      </c>
      <c r="K58" s="139">
        <v>10</v>
      </c>
      <c r="L58" s="139">
        <v>4</v>
      </c>
      <c r="M58" s="139">
        <v>4</v>
      </c>
      <c r="N58" s="139">
        <v>4</v>
      </c>
      <c r="O58" s="139">
        <v>2</v>
      </c>
      <c r="P58" s="144" t="s">
        <v>10</v>
      </c>
      <c r="Q58" s="144" t="s">
        <v>9</v>
      </c>
      <c r="R58" s="144" t="s">
        <v>9</v>
      </c>
      <c r="S58" s="144" t="s">
        <v>10</v>
      </c>
      <c r="T58" s="144" t="s">
        <v>10</v>
      </c>
      <c r="U58" s="144" t="s">
        <v>9</v>
      </c>
      <c r="V58" s="336" t="s">
        <v>10</v>
      </c>
      <c r="W58" s="144" t="s">
        <v>10</v>
      </c>
      <c r="X58" s="273" t="s">
        <v>10</v>
      </c>
      <c r="Y58" s="144" t="s">
        <v>10</v>
      </c>
      <c r="Z58" s="144" t="s">
        <v>9</v>
      </c>
      <c r="AA58" s="144" t="s">
        <v>10</v>
      </c>
      <c r="AB58" s="144" t="s">
        <v>10</v>
      </c>
      <c r="AC58" s="144"/>
      <c r="AD58" s="144"/>
      <c r="AE58" s="144"/>
      <c r="AF58" s="144"/>
      <c r="AG58" s="144"/>
      <c r="AH58" s="144"/>
      <c r="AI58" s="144"/>
      <c r="AJ58" s="273"/>
      <c r="AK58" s="144"/>
      <c r="AL58" s="144"/>
      <c r="AM58" s="144"/>
      <c r="AN58" s="144"/>
      <c r="AO58" s="144"/>
      <c r="AP58" s="144"/>
      <c r="AQ58" s="144"/>
      <c r="AR58" s="144"/>
      <c r="AS58" s="144"/>
      <c r="AT58" s="69"/>
      <c r="AU58" s="69"/>
      <c r="AV58" s="3"/>
      <c r="AW58" s="62"/>
      <c r="AX58" s="3"/>
      <c r="AY58" s="2"/>
      <c r="AZ58" s="62"/>
      <c r="BA58" s="3"/>
      <c r="BB58" s="62"/>
    </row>
    <row r="59" spans="1:54" ht="34.5" customHeight="1" hidden="1" thickTop="1">
      <c r="A59" s="179" t="s">
        <v>336</v>
      </c>
      <c r="B59" s="166" t="s">
        <v>60</v>
      </c>
      <c r="C59" s="167">
        <f aca="true" t="shared" si="16" ref="C59:C68">G59*0.66</f>
        <v>0</v>
      </c>
      <c r="D59" s="168">
        <f aca="true" t="shared" si="17" ref="D59:D68">E59+F59</f>
        <v>0</v>
      </c>
      <c r="E59" s="211">
        <f aca="true" t="shared" si="18" ref="E59:E68">COUNTIF(P59:AS59,"W")+COUNTIF(P59:AS59,"WL")+COUNTIF(P59:AS59,"WLL")+COUNTIF(P59:AS59,"WW")+COUNTIF(P59:AS59,"WW")+COUNTIF(P59:AS59,"WWL")+COUNTIF(P59:AS59,"WWL")+COUNTIF(P59:AS59,"WWW")+COUNTIF(P59:AS59,"WWW")+COUNTIF(P59:AS59,"WWW")</f>
        <v>0</v>
      </c>
      <c r="F59" s="211">
        <f aca="true" t="shared" si="19" ref="F59:F68">COUNTIF(P59:AS59,"L")+COUNTIF(P59:AS59,"WL")+COUNTIF(P59:AS59,"WWL")+COUNTIF(P59:AS59,"LL")+COUNTIF(P59:AS59,"LL")+COUNTIF(P59:AS59,"WLL")+COUNTIF(P59:AS59,"WLL")+COUNTIF(P59:AS59,"LLL")+COUNTIF(P59:AS59,"LLL")+COUNTIF(P59:AS59,"LLL")</f>
        <v>0</v>
      </c>
      <c r="G59" s="127">
        <f t="shared" si="15"/>
        <v>0</v>
      </c>
      <c r="H59" s="127" t="e">
        <f aca="true" t="shared" si="20" ref="H59:H68">SUM(E59/D59%)</f>
        <v>#DIV/0!</v>
      </c>
      <c r="I59" s="139" t="s">
        <v>42</v>
      </c>
      <c r="J59" s="139">
        <v>15</v>
      </c>
      <c r="K59" s="139">
        <v>15</v>
      </c>
      <c r="L59" s="139">
        <v>15</v>
      </c>
      <c r="M59" s="139">
        <v>15</v>
      </c>
      <c r="N59" s="139"/>
      <c r="O59" s="139"/>
      <c r="P59" s="144"/>
      <c r="Q59" s="144"/>
      <c r="R59" s="144"/>
      <c r="S59" s="144"/>
      <c r="T59" s="144"/>
      <c r="U59" s="144"/>
      <c r="V59" s="336"/>
      <c r="W59" s="144"/>
      <c r="X59" s="273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273"/>
      <c r="AK59" s="144"/>
      <c r="AL59" s="144"/>
      <c r="AM59" s="144"/>
      <c r="AN59" s="144"/>
      <c r="AO59" s="144"/>
      <c r="AP59" s="144"/>
      <c r="AQ59" s="144"/>
      <c r="AR59" s="144"/>
      <c r="AS59" s="144"/>
      <c r="AT59" s="69"/>
      <c r="AU59" s="69"/>
      <c r="AV59" s="3"/>
      <c r="AW59" s="62"/>
      <c r="AX59" s="3"/>
      <c r="AY59" s="2"/>
      <c r="AZ59" s="62"/>
      <c r="BA59" s="3"/>
      <c r="BB59" s="62"/>
    </row>
    <row r="60" spans="1:54" s="208" customFormat="1" ht="34.5" customHeight="1" thickBot="1">
      <c r="A60" s="363" t="s">
        <v>509</v>
      </c>
      <c r="B60" s="198" t="s">
        <v>0</v>
      </c>
      <c r="C60" s="199">
        <f>G60*0.66</f>
        <v>1.32</v>
      </c>
      <c r="D60" s="200">
        <f>E60+F60</f>
        <v>2</v>
      </c>
      <c r="E60" s="246">
        <f>COUNTIF(P60:AS60,"W")+COUNTIF(P60:AS60,"WL")+COUNTIF(P60:AS60,"WLL")+COUNTIF(P60:AS60,"WW")+COUNTIF(P60:AS60,"WW")+COUNTIF(P60:AS60,"WWL")+COUNTIF(P60:AS60,"WWL")+COUNTIF(P60:AS60,"WWW")+COUNTIF(P60:AS60,"WWW")+COUNTIF(P60:AS60,"WWW")</f>
        <v>2</v>
      </c>
      <c r="F60" s="246">
        <f>COUNTIF(P60:AS60,"L")+COUNTIF(P60:AS60,"WL")+COUNTIF(P60:AS60,"WWL")+COUNTIF(P60:AS60,"LL")+COUNTIF(P60:AS60,"LL")+COUNTIF(P60:AS60,"WLL")+COUNTIF(P60:AS60,"WLL")+COUNTIF(P60:AS60,"LLL")+COUNTIF(P60:AS60,"LLL")+COUNTIF(P60:AS60,"LLL")</f>
        <v>0</v>
      </c>
      <c r="G60" s="201">
        <f>E60-F60</f>
        <v>2</v>
      </c>
      <c r="H60" s="201">
        <f>SUM(E60/D60%)</f>
        <v>100</v>
      </c>
      <c r="I60" s="202" t="s">
        <v>42</v>
      </c>
      <c r="J60" s="202">
        <v>15</v>
      </c>
      <c r="K60" s="202">
        <v>15</v>
      </c>
      <c r="L60" s="202">
        <v>15</v>
      </c>
      <c r="M60" s="202">
        <v>15</v>
      </c>
      <c r="N60" s="202"/>
      <c r="O60" s="202">
        <v>20</v>
      </c>
      <c r="P60" s="203"/>
      <c r="Q60" s="203"/>
      <c r="R60" s="203"/>
      <c r="S60" s="203"/>
      <c r="T60" s="203"/>
      <c r="U60" s="203"/>
      <c r="V60" s="337"/>
      <c r="W60" s="203"/>
      <c r="X60" s="275"/>
      <c r="Y60" s="203"/>
      <c r="Z60" s="203"/>
      <c r="AA60" s="203"/>
      <c r="AB60" s="203"/>
      <c r="AC60" s="203"/>
      <c r="AD60" s="203" t="s">
        <v>9</v>
      </c>
      <c r="AE60" s="203"/>
      <c r="AF60" s="203"/>
      <c r="AG60" s="203"/>
      <c r="AH60" s="203"/>
      <c r="AI60" s="203"/>
      <c r="AJ60" s="275"/>
      <c r="AK60" s="203"/>
      <c r="AL60" s="203"/>
      <c r="AM60" s="203"/>
      <c r="AN60" s="203"/>
      <c r="AO60" s="203" t="s">
        <v>9</v>
      </c>
      <c r="AP60" s="203"/>
      <c r="AQ60" s="203"/>
      <c r="AR60" s="203"/>
      <c r="AS60" s="203"/>
      <c r="AT60" s="204"/>
      <c r="AU60" s="204"/>
      <c r="AV60" s="205"/>
      <c r="AW60" s="206"/>
      <c r="AX60" s="205"/>
      <c r="AY60" s="207"/>
      <c r="AZ60" s="206"/>
      <c r="BA60" s="205"/>
      <c r="BB60" s="206"/>
    </row>
    <row r="61" spans="1:54" ht="34.5" customHeight="1" thickTop="1">
      <c r="A61" s="289" t="s">
        <v>495</v>
      </c>
      <c r="B61" s="166" t="s">
        <v>442</v>
      </c>
      <c r="C61" s="167">
        <f>G61*0.66</f>
        <v>2.64</v>
      </c>
      <c r="D61" s="168">
        <f>E61+F61</f>
        <v>20</v>
      </c>
      <c r="E61" s="211">
        <f>COUNTIF(P61:AS61,"W")+COUNTIF(P61:AS61,"WL")+COUNTIF(P61:AS61,"WLL")+COUNTIF(P61:AS61,"WW")+COUNTIF(P61:AS61,"WW")+COUNTIF(P61:AS61,"WWL")+COUNTIF(P61:AS61,"WWL")+COUNTIF(P61:AS61,"WWW")+COUNTIF(P61:AS61,"WWW")+COUNTIF(P61:AS61,"WWW")</f>
        <v>12</v>
      </c>
      <c r="F61" s="211">
        <f>COUNTIF(P61:AS61,"L")+COUNTIF(P61:AS61,"WL")+COUNTIF(P61:AS61,"WWL")+COUNTIF(P61:AS61,"LL")+COUNTIF(P61:AS61,"LL")+COUNTIF(P61:AS61,"WLL")+COUNTIF(P61:AS61,"WLL")+COUNTIF(P61:AS61,"LLL")+COUNTIF(P61:AS61,"LLL")+COUNTIF(P61:AS61,"LLL")</f>
        <v>8</v>
      </c>
      <c r="G61" s="127">
        <f>E61-F61</f>
        <v>4</v>
      </c>
      <c r="H61" s="127">
        <f>SUM(E61/D61%)</f>
        <v>60</v>
      </c>
      <c r="I61" s="139">
        <v>12</v>
      </c>
      <c r="J61" s="139">
        <v>19</v>
      </c>
      <c r="K61" s="139">
        <v>16</v>
      </c>
      <c r="L61" s="139">
        <v>16</v>
      </c>
      <c r="M61" s="139">
        <v>19</v>
      </c>
      <c r="N61" s="139">
        <v>17</v>
      </c>
      <c r="O61" s="139">
        <v>22</v>
      </c>
      <c r="P61" s="144"/>
      <c r="Q61" s="144" t="s">
        <v>42</v>
      </c>
      <c r="R61" s="144"/>
      <c r="S61" s="144"/>
      <c r="T61" s="144" t="s">
        <v>10</v>
      </c>
      <c r="U61" s="144" t="s">
        <v>9</v>
      </c>
      <c r="V61" s="336" t="s">
        <v>9</v>
      </c>
      <c r="W61" s="144" t="s">
        <v>10</v>
      </c>
      <c r="X61" s="273"/>
      <c r="Y61" s="144" t="s">
        <v>9</v>
      </c>
      <c r="Z61" s="144" t="s">
        <v>9</v>
      </c>
      <c r="AA61" s="144"/>
      <c r="AB61" s="144" t="s">
        <v>9</v>
      </c>
      <c r="AC61" s="144" t="s">
        <v>10</v>
      </c>
      <c r="AD61" s="144" t="s">
        <v>10</v>
      </c>
      <c r="AE61" s="144" t="s">
        <v>9</v>
      </c>
      <c r="AF61" s="144" t="s">
        <v>9</v>
      </c>
      <c r="AG61" s="144" t="s">
        <v>9</v>
      </c>
      <c r="AH61" s="144" t="s">
        <v>9</v>
      </c>
      <c r="AI61" s="144" t="s">
        <v>10</v>
      </c>
      <c r="AJ61" s="273" t="s">
        <v>9</v>
      </c>
      <c r="AK61" s="144" t="s">
        <v>9</v>
      </c>
      <c r="AL61" s="144" t="s">
        <v>10</v>
      </c>
      <c r="AM61" s="144" t="s">
        <v>9</v>
      </c>
      <c r="AN61" s="144" t="s">
        <v>10</v>
      </c>
      <c r="AO61" s="144" t="s">
        <v>10</v>
      </c>
      <c r="AP61" s="144"/>
      <c r="AQ61" s="144"/>
      <c r="AR61" s="144"/>
      <c r="AS61" s="144"/>
      <c r="AT61" s="69"/>
      <c r="AU61" s="69"/>
      <c r="AV61" s="3"/>
      <c r="AW61" s="62"/>
      <c r="AX61" s="3"/>
      <c r="AY61" s="2"/>
      <c r="AZ61" s="62"/>
      <c r="BA61" s="3"/>
      <c r="BB61" s="62"/>
    </row>
    <row r="62" spans="1:54" ht="34.5" customHeight="1">
      <c r="A62" s="126" t="s">
        <v>126</v>
      </c>
      <c r="B62" s="166" t="s">
        <v>442</v>
      </c>
      <c r="C62" s="167">
        <f t="shared" si="16"/>
        <v>3.96</v>
      </c>
      <c r="D62" s="168">
        <f t="shared" si="17"/>
        <v>20</v>
      </c>
      <c r="E62" s="211">
        <f t="shared" si="18"/>
        <v>13</v>
      </c>
      <c r="F62" s="211">
        <f t="shared" si="19"/>
        <v>7</v>
      </c>
      <c r="G62" s="127">
        <f t="shared" si="15"/>
        <v>6</v>
      </c>
      <c r="H62" s="127">
        <f t="shared" si="20"/>
        <v>65</v>
      </c>
      <c r="I62" s="139">
        <v>12</v>
      </c>
      <c r="J62" s="139">
        <v>19</v>
      </c>
      <c r="K62" s="139">
        <v>16</v>
      </c>
      <c r="L62" s="139">
        <v>16</v>
      </c>
      <c r="M62" s="139">
        <v>19</v>
      </c>
      <c r="N62" s="139">
        <v>17</v>
      </c>
      <c r="O62" s="139">
        <v>19</v>
      </c>
      <c r="P62" s="144" t="s">
        <v>9</v>
      </c>
      <c r="Q62" s="144" t="s">
        <v>9</v>
      </c>
      <c r="R62" s="144"/>
      <c r="S62" s="144" t="s">
        <v>9</v>
      </c>
      <c r="T62" s="144" t="s">
        <v>10</v>
      </c>
      <c r="U62" s="144" t="s">
        <v>9</v>
      </c>
      <c r="V62" s="336" t="s">
        <v>10</v>
      </c>
      <c r="W62" s="144" t="s">
        <v>9</v>
      </c>
      <c r="X62" s="273" t="s">
        <v>10</v>
      </c>
      <c r="Y62" s="144" t="s">
        <v>9</v>
      </c>
      <c r="Z62" s="144"/>
      <c r="AA62" s="144"/>
      <c r="AB62" s="144"/>
      <c r="AC62" s="144" t="s">
        <v>9</v>
      </c>
      <c r="AD62" s="144" t="s">
        <v>9</v>
      </c>
      <c r="AE62" s="144"/>
      <c r="AF62" s="144" t="s">
        <v>10</v>
      </c>
      <c r="AG62" s="144" t="s">
        <v>9</v>
      </c>
      <c r="AH62" s="144" t="s">
        <v>10</v>
      </c>
      <c r="AI62" s="144" t="s">
        <v>10</v>
      </c>
      <c r="AJ62" s="273" t="s">
        <v>9</v>
      </c>
      <c r="AK62" s="144" t="s">
        <v>9</v>
      </c>
      <c r="AL62" s="144" t="s">
        <v>9</v>
      </c>
      <c r="AM62" s="144" t="s">
        <v>9</v>
      </c>
      <c r="AN62" s="144"/>
      <c r="AO62" s="144" t="s">
        <v>10</v>
      </c>
      <c r="AP62" s="144"/>
      <c r="AQ62" s="144"/>
      <c r="AR62" s="144"/>
      <c r="AS62" s="144"/>
      <c r="AT62" s="69"/>
      <c r="AU62" s="69"/>
      <c r="AV62" s="3"/>
      <c r="AW62" s="62"/>
      <c r="AX62" s="3"/>
      <c r="AY62" s="2"/>
      <c r="AZ62" s="62"/>
      <c r="BA62" s="3"/>
      <c r="BB62" s="62"/>
    </row>
    <row r="63" spans="1:54" ht="34.5" customHeight="1">
      <c r="A63" s="289" t="s">
        <v>483</v>
      </c>
      <c r="B63" s="166" t="s">
        <v>442</v>
      </c>
      <c r="C63" s="167">
        <f t="shared" si="16"/>
        <v>1.32</v>
      </c>
      <c r="D63" s="168">
        <f t="shared" si="17"/>
        <v>20</v>
      </c>
      <c r="E63" s="211">
        <f t="shared" si="18"/>
        <v>11</v>
      </c>
      <c r="F63" s="211">
        <f t="shared" si="19"/>
        <v>9</v>
      </c>
      <c r="G63" s="127">
        <f t="shared" si="15"/>
        <v>2</v>
      </c>
      <c r="H63" s="127">
        <f t="shared" si="20"/>
        <v>55</v>
      </c>
      <c r="I63" s="139">
        <v>12</v>
      </c>
      <c r="J63" s="139">
        <v>19</v>
      </c>
      <c r="K63" s="139">
        <v>16</v>
      </c>
      <c r="L63" s="139">
        <v>16</v>
      </c>
      <c r="M63" s="139">
        <v>19</v>
      </c>
      <c r="N63" s="139">
        <v>17</v>
      </c>
      <c r="O63" s="139">
        <v>0</v>
      </c>
      <c r="P63" s="144" t="s">
        <v>9</v>
      </c>
      <c r="Q63" s="144" t="s">
        <v>9</v>
      </c>
      <c r="R63" s="144" t="s">
        <v>9</v>
      </c>
      <c r="S63" s="144" t="s">
        <v>10</v>
      </c>
      <c r="T63" s="144" t="s">
        <v>9</v>
      </c>
      <c r="U63" s="144" t="s">
        <v>9</v>
      </c>
      <c r="V63" s="336"/>
      <c r="W63" s="144" t="s">
        <v>10</v>
      </c>
      <c r="X63" s="273" t="s">
        <v>10</v>
      </c>
      <c r="Y63" s="144" t="s">
        <v>9</v>
      </c>
      <c r="Z63" s="144" t="s">
        <v>9</v>
      </c>
      <c r="AA63" s="144"/>
      <c r="AB63" s="144"/>
      <c r="AC63" s="144" t="s">
        <v>9</v>
      </c>
      <c r="AD63" s="144" t="s">
        <v>10</v>
      </c>
      <c r="AE63" s="144" t="s">
        <v>10</v>
      </c>
      <c r="AF63" s="144" t="s">
        <v>9</v>
      </c>
      <c r="AG63" s="144"/>
      <c r="AH63" s="144" t="s">
        <v>9</v>
      </c>
      <c r="AI63" s="144" t="s">
        <v>10</v>
      </c>
      <c r="AJ63" s="273" t="s">
        <v>10</v>
      </c>
      <c r="AK63" s="144" t="s">
        <v>10</v>
      </c>
      <c r="AL63" s="144" t="s">
        <v>10</v>
      </c>
      <c r="AM63" s="144"/>
      <c r="AN63" s="144"/>
      <c r="AO63" s="144" t="s">
        <v>9</v>
      </c>
      <c r="AP63" s="144"/>
      <c r="AQ63" s="144"/>
      <c r="AR63" s="144"/>
      <c r="AS63" s="144"/>
      <c r="AT63" s="69"/>
      <c r="AU63" s="69"/>
      <c r="AV63" s="3"/>
      <c r="AW63" s="62"/>
      <c r="AX63" s="3"/>
      <c r="AY63" s="2"/>
      <c r="AZ63" s="62"/>
      <c r="BA63" s="3"/>
      <c r="BB63" s="62"/>
    </row>
    <row r="64" spans="1:54" ht="34.5" customHeight="1">
      <c r="A64" s="289" t="s">
        <v>484</v>
      </c>
      <c r="B64" s="166" t="s">
        <v>442</v>
      </c>
      <c r="C64" s="167">
        <f t="shared" si="16"/>
        <v>-0.66</v>
      </c>
      <c r="D64" s="168">
        <f t="shared" si="17"/>
        <v>17</v>
      </c>
      <c r="E64" s="211">
        <f t="shared" si="18"/>
        <v>8</v>
      </c>
      <c r="F64" s="211">
        <f t="shared" si="19"/>
        <v>9</v>
      </c>
      <c r="G64" s="127">
        <f t="shared" si="15"/>
        <v>-1</v>
      </c>
      <c r="H64" s="127">
        <f t="shared" si="20"/>
        <v>47.05882352941176</v>
      </c>
      <c r="I64" s="139">
        <v>12</v>
      </c>
      <c r="J64" s="139">
        <v>19</v>
      </c>
      <c r="K64" s="139">
        <v>16</v>
      </c>
      <c r="L64" s="139">
        <v>16</v>
      </c>
      <c r="M64" s="139">
        <v>19</v>
      </c>
      <c r="N64" s="139">
        <v>17</v>
      </c>
      <c r="O64" s="139">
        <v>30</v>
      </c>
      <c r="P64" s="144" t="s">
        <v>10</v>
      </c>
      <c r="Q64" s="144" t="s">
        <v>10</v>
      </c>
      <c r="R64" s="144" t="s">
        <v>9</v>
      </c>
      <c r="S64" s="144" t="s">
        <v>9</v>
      </c>
      <c r="T64" s="144"/>
      <c r="U64" s="144"/>
      <c r="V64" s="336" t="s">
        <v>10</v>
      </c>
      <c r="W64" s="144" t="s">
        <v>9</v>
      </c>
      <c r="X64" s="273" t="s">
        <v>10</v>
      </c>
      <c r="Y64" s="144"/>
      <c r="Z64" s="144" t="s">
        <v>10</v>
      </c>
      <c r="AA64" s="144"/>
      <c r="AB64" s="144" t="s">
        <v>9</v>
      </c>
      <c r="AC64" s="144"/>
      <c r="AD64" s="144" t="s">
        <v>10</v>
      </c>
      <c r="AE64" s="144" t="s">
        <v>10</v>
      </c>
      <c r="AF64" s="144" t="s">
        <v>9</v>
      </c>
      <c r="AG64" s="144" t="s">
        <v>9</v>
      </c>
      <c r="AH64" s="144"/>
      <c r="AI64" s="144" t="s">
        <v>9</v>
      </c>
      <c r="AJ64" s="273" t="s">
        <v>10</v>
      </c>
      <c r="AK64" s="144" t="s">
        <v>10</v>
      </c>
      <c r="AL64" s="144"/>
      <c r="AM64" s="144" t="s">
        <v>9</v>
      </c>
      <c r="AN64" s="144"/>
      <c r="AO64" s="144"/>
      <c r="AP64" s="144"/>
      <c r="AQ64" s="144"/>
      <c r="AR64" s="144"/>
      <c r="AS64" s="144"/>
      <c r="AT64" s="69"/>
      <c r="AU64" s="69"/>
      <c r="AV64" s="3"/>
      <c r="AW64" s="62"/>
      <c r="AX64" s="3"/>
      <c r="AY64" s="2"/>
      <c r="AZ64" s="62"/>
      <c r="BA64" s="3"/>
      <c r="BB64" s="62"/>
    </row>
    <row r="65" spans="1:54" ht="34.5" customHeight="1">
      <c r="A65" s="289" t="s">
        <v>485</v>
      </c>
      <c r="B65" s="166" t="s">
        <v>442</v>
      </c>
      <c r="C65" s="167">
        <f t="shared" si="16"/>
        <v>0.66</v>
      </c>
      <c r="D65" s="168">
        <f t="shared" si="17"/>
        <v>1</v>
      </c>
      <c r="E65" s="211">
        <f t="shared" si="18"/>
        <v>1</v>
      </c>
      <c r="F65" s="211">
        <f t="shared" si="19"/>
        <v>0</v>
      </c>
      <c r="G65" s="127">
        <f t="shared" si="15"/>
        <v>1</v>
      </c>
      <c r="H65" s="127">
        <f t="shared" si="20"/>
        <v>100</v>
      </c>
      <c r="I65" s="139">
        <v>12</v>
      </c>
      <c r="J65" s="139">
        <v>19</v>
      </c>
      <c r="K65" s="139">
        <v>16</v>
      </c>
      <c r="L65" s="139">
        <v>16</v>
      </c>
      <c r="M65" s="139">
        <v>19</v>
      </c>
      <c r="N65" s="139">
        <v>17</v>
      </c>
      <c r="O65" s="139">
        <v>30</v>
      </c>
      <c r="P65" s="144"/>
      <c r="Q65" s="144" t="s">
        <v>9</v>
      </c>
      <c r="R65" s="144"/>
      <c r="S65" s="144"/>
      <c r="T65" s="144"/>
      <c r="U65" s="144"/>
      <c r="V65" s="336"/>
      <c r="W65" s="144"/>
      <c r="X65" s="273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273"/>
      <c r="AK65" s="144"/>
      <c r="AL65" s="144"/>
      <c r="AM65" s="144"/>
      <c r="AN65" s="144"/>
      <c r="AO65" s="144"/>
      <c r="AP65" s="144"/>
      <c r="AQ65" s="144"/>
      <c r="AR65" s="144"/>
      <c r="AS65" s="144"/>
      <c r="AT65" s="69"/>
      <c r="AU65" s="69"/>
      <c r="AV65" s="3"/>
      <c r="AW65" s="62"/>
      <c r="AX65" s="3"/>
      <c r="AY65" s="2"/>
      <c r="AZ65" s="62"/>
      <c r="BA65" s="3"/>
      <c r="BB65" s="62"/>
    </row>
    <row r="66" spans="1:54" ht="34.5" customHeight="1">
      <c r="A66" s="126" t="s">
        <v>55</v>
      </c>
      <c r="B66" s="166" t="s">
        <v>442</v>
      </c>
      <c r="C66" s="167">
        <f t="shared" si="16"/>
        <v>6.6000000000000005</v>
      </c>
      <c r="D66" s="168">
        <f t="shared" si="17"/>
        <v>22</v>
      </c>
      <c r="E66" s="211">
        <f t="shared" si="18"/>
        <v>16</v>
      </c>
      <c r="F66" s="211">
        <f t="shared" si="19"/>
        <v>6</v>
      </c>
      <c r="G66" s="127">
        <f t="shared" si="15"/>
        <v>10</v>
      </c>
      <c r="H66" s="127">
        <f t="shared" si="20"/>
        <v>72.72727272727273</v>
      </c>
      <c r="I66" s="139">
        <v>12</v>
      </c>
      <c r="J66" s="139">
        <v>19</v>
      </c>
      <c r="K66" s="139">
        <v>16</v>
      </c>
      <c r="L66" s="139">
        <v>16</v>
      </c>
      <c r="M66" s="139">
        <v>19</v>
      </c>
      <c r="N66" s="139">
        <v>17</v>
      </c>
      <c r="O66" s="139">
        <v>7</v>
      </c>
      <c r="P66" s="144" t="s">
        <v>10</v>
      </c>
      <c r="Q66" s="144" t="s">
        <v>10</v>
      </c>
      <c r="R66" s="144" t="s">
        <v>9</v>
      </c>
      <c r="S66" s="144" t="s">
        <v>10</v>
      </c>
      <c r="T66" s="144" t="s">
        <v>10</v>
      </c>
      <c r="U66" s="144" t="s">
        <v>9</v>
      </c>
      <c r="V66" s="336" t="s">
        <v>9</v>
      </c>
      <c r="W66" s="144"/>
      <c r="X66" s="273" t="s">
        <v>9</v>
      </c>
      <c r="Y66" s="144" t="s">
        <v>9</v>
      </c>
      <c r="Z66" s="144" t="s">
        <v>9</v>
      </c>
      <c r="AA66" s="144"/>
      <c r="AB66" s="144" t="s">
        <v>488</v>
      </c>
      <c r="AC66" s="144" t="s">
        <v>9</v>
      </c>
      <c r="AD66" s="144"/>
      <c r="AE66" s="144" t="s">
        <v>9</v>
      </c>
      <c r="AF66" s="144"/>
      <c r="AG66" s="144" t="s">
        <v>9</v>
      </c>
      <c r="AH66" s="144" t="s">
        <v>10</v>
      </c>
      <c r="AI66" s="144"/>
      <c r="AJ66" s="273"/>
      <c r="AK66" s="144" t="s">
        <v>9</v>
      </c>
      <c r="AL66" s="144" t="s">
        <v>9</v>
      </c>
      <c r="AM66" s="144" t="s">
        <v>9</v>
      </c>
      <c r="AN66" s="144" t="s">
        <v>488</v>
      </c>
      <c r="AO66" s="144" t="s">
        <v>10</v>
      </c>
      <c r="AP66" s="144"/>
      <c r="AQ66" s="144"/>
      <c r="AR66" s="144"/>
      <c r="AS66" s="144"/>
      <c r="AT66" s="69"/>
      <c r="AU66" s="69"/>
      <c r="AV66" s="3"/>
      <c r="AW66" s="62"/>
      <c r="AX66" s="3"/>
      <c r="AY66" s="2"/>
      <c r="AZ66" s="62"/>
      <c r="BA66" s="3"/>
      <c r="BB66" s="62"/>
    </row>
    <row r="67" spans="1:54" s="208" customFormat="1" ht="34.5" customHeight="1" thickBot="1">
      <c r="A67" s="225" t="s">
        <v>124</v>
      </c>
      <c r="B67" s="198" t="s">
        <v>477</v>
      </c>
      <c r="C67" s="199">
        <f t="shared" si="16"/>
        <v>-3.3000000000000003</v>
      </c>
      <c r="D67" s="200">
        <f t="shared" si="17"/>
        <v>23</v>
      </c>
      <c r="E67" s="246">
        <f t="shared" si="18"/>
        <v>9</v>
      </c>
      <c r="F67" s="246">
        <f t="shared" si="19"/>
        <v>14</v>
      </c>
      <c r="G67" s="201">
        <f t="shared" si="15"/>
        <v>-5</v>
      </c>
      <c r="H67" s="201">
        <f t="shared" si="20"/>
        <v>39.130434782608695</v>
      </c>
      <c r="I67" s="202">
        <v>0</v>
      </c>
      <c r="J67" s="202">
        <v>-1</v>
      </c>
      <c r="K67" s="202">
        <v>-1</v>
      </c>
      <c r="L67" s="202">
        <v>-1</v>
      </c>
      <c r="M67" s="202">
        <v>-3</v>
      </c>
      <c r="N67" s="202">
        <v>-2</v>
      </c>
      <c r="O67" s="202">
        <v>-2</v>
      </c>
      <c r="P67" s="203" t="s">
        <v>10</v>
      </c>
      <c r="Q67" s="203"/>
      <c r="R67" s="203" t="s">
        <v>10</v>
      </c>
      <c r="S67" s="203" t="s">
        <v>10</v>
      </c>
      <c r="T67" s="203" t="s">
        <v>10</v>
      </c>
      <c r="U67" s="203" t="s">
        <v>10</v>
      </c>
      <c r="V67" s="337" t="s">
        <v>9</v>
      </c>
      <c r="W67" s="203" t="s">
        <v>10</v>
      </c>
      <c r="X67" s="275" t="s">
        <v>9</v>
      </c>
      <c r="Y67" s="203" t="s">
        <v>9</v>
      </c>
      <c r="Z67" s="203" t="s">
        <v>10</v>
      </c>
      <c r="AA67" s="203"/>
      <c r="AB67" s="203" t="s">
        <v>9</v>
      </c>
      <c r="AC67" s="203" t="s">
        <v>9</v>
      </c>
      <c r="AD67" s="203" t="s">
        <v>9</v>
      </c>
      <c r="AE67" s="203" t="s">
        <v>10</v>
      </c>
      <c r="AF67" s="203" t="s">
        <v>9</v>
      </c>
      <c r="AG67" s="203" t="s">
        <v>10</v>
      </c>
      <c r="AH67" s="203" t="s">
        <v>10</v>
      </c>
      <c r="AI67" s="203" t="s">
        <v>10</v>
      </c>
      <c r="AJ67" s="275" t="s">
        <v>10</v>
      </c>
      <c r="AK67" s="203"/>
      <c r="AL67" s="203" t="s">
        <v>10</v>
      </c>
      <c r="AM67" s="203" t="s">
        <v>10</v>
      </c>
      <c r="AN67" s="203" t="s">
        <v>9</v>
      </c>
      <c r="AO67" s="203" t="s">
        <v>9</v>
      </c>
      <c r="AP67" s="203"/>
      <c r="AQ67" s="203"/>
      <c r="AR67" s="203"/>
      <c r="AS67" s="203"/>
      <c r="AT67" s="204"/>
      <c r="AU67" s="204"/>
      <c r="AV67" s="205"/>
      <c r="AW67" s="206"/>
      <c r="AX67" s="205"/>
      <c r="AY67" s="207"/>
      <c r="AZ67" s="206"/>
      <c r="BA67" s="205"/>
      <c r="BB67" s="206"/>
    </row>
    <row r="68" spans="1:54" ht="34.5" customHeight="1" thickTop="1">
      <c r="A68" s="126" t="s">
        <v>335</v>
      </c>
      <c r="B68" s="166" t="s">
        <v>60</v>
      </c>
      <c r="C68" s="167">
        <f t="shared" si="16"/>
        <v>-0.66</v>
      </c>
      <c r="D68" s="168">
        <f t="shared" si="17"/>
        <v>1</v>
      </c>
      <c r="E68" s="211">
        <f t="shared" si="18"/>
        <v>0</v>
      </c>
      <c r="F68" s="211">
        <f t="shared" si="19"/>
        <v>1</v>
      </c>
      <c r="G68" s="127">
        <f t="shared" si="15"/>
        <v>-1</v>
      </c>
      <c r="H68" s="127">
        <f t="shared" si="20"/>
        <v>0</v>
      </c>
      <c r="I68" s="139" t="s">
        <v>42</v>
      </c>
      <c r="J68" s="139">
        <v>25</v>
      </c>
      <c r="K68" s="139">
        <v>32</v>
      </c>
      <c r="L68" s="139">
        <v>34</v>
      </c>
      <c r="M68" s="139">
        <v>39</v>
      </c>
      <c r="N68" s="139">
        <v>35</v>
      </c>
      <c r="O68" s="139">
        <v>35</v>
      </c>
      <c r="P68" s="144"/>
      <c r="Q68" s="144"/>
      <c r="R68" s="144" t="s">
        <v>10</v>
      </c>
      <c r="S68" s="144"/>
      <c r="T68" s="144"/>
      <c r="U68" s="144"/>
      <c r="V68" s="336"/>
      <c r="W68" s="144"/>
      <c r="X68" s="273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273"/>
      <c r="AK68" s="144"/>
      <c r="AL68" s="144"/>
      <c r="AM68" s="144"/>
      <c r="AN68" s="144"/>
      <c r="AO68" s="144"/>
      <c r="AP68" s="144"/>
      <c r="AQ68" s="144"/>
      <c r="AR68" s="144"/>
      <c r="AS68" s="144"/>
      <c r="AT68" s="69"/>
      <c r="AU68" s="69"/>
      <c r="AV68" s="3"/>
      <c r="AW68" s="62"/>
      <c r="AX68" s="3"/>
      <c r="AY68" s="2"/>
      <c r="AZ68" s="62"/>
      <c r="BA68" s="3"/>
      <c r="BB68" s="62"/>
    </row>
    <row r="69" spans="1:54" ht="34.5" customHeight="1">
      <c r="A69" s="126" t="s">
        <v>303</v>
      </c>
      <c r="B69" s="166" t="s">
        <v>60</v>
      </c>
      <c r="C69" s="167">
        <f t="shared" si="6"/>
        <v>3.3000000000000003</v>
      </c>
      <c r="D69" s="168">
        <f t="shared" si="8"/>
        <v>17</v>
      </c>
      <c r="E69" s="211">
        <f t="shared" si="3"/>
        <v>11</v>
      </c>
      <c r="F69" s="211">
        <f t="shared" si="4"/>
        <v>6</v>
      </c>
      <c r="G69" s="127">
        <f t="shared" si="15"/>
        <v>5</v>
      </c>
      <c r="H69" s="127">
        <f t="shared" si="7"/>
        <v>64.70588235294117</v>
      </c>
      <c r="I69" s="139">
        <v>40</v>
      </c>
      <c r="J69" s="139">
        <v>40</v>
      </c>
      <c r="K69" s="139">
        <v>40</v>
      </c>
      <c r="L69" s="139">
        <v>27</v>
      </c>
      <c r="M69" s="139">
        <v>26</v>
      </c>
      <c r="N69" s="139">
        <v>29</v>
      </c>
      <c r="O69" s="139">
        <v>28</v>
      </c>
      <c r="P69" s="144"/>
      <c r="Q69" s="144"/>
      <c r="R69" s="144"/>
      <c r="S69" s="144" t="s">
        <v>9</v>
      </c>
      <c r="T69" s="144" t="s">
        <v>9</v>
      </c>
      <c r="U69" s="144" t="s">
        <v>10</v>
      </c>
      <c r="V69" s="336" t="s">
        <v>9</v>
      </c>
      <c r="W69" s="144" t="s">
        <v>9</v>
      </c>
      <c r="X69" s="273" t="s">
        <v>9</v>
      </c>
      <c r="Y69" s="144" t="s">
        <v>10</v>
      </c>
      <c r="Z69" s="144"/>
      <c r="AA69" s="144"/>
      <c r="AB69" s="144"/>
      <c r="AC69" s="144"/>
      <c r="AD69" s="144" t="s">
        <v>9</v>
      </c>
      <c r="AE69" s="144" t="s">
        <v>10</v>
      </c>
      <c r="AF69" s="144" t="s">
        <v>9</v>
      </c>
      <c r="AG69" s="144" t="s">
        <v>9</v>
      </c>
      <c r="AH69" s="144" t="s">
        <v>10</v>
      </c>
      <c r="AI69" s="144" t="s">
        <v>9</v>
      </c>
      <c r="AJ69" s="273"/>
      <c r="AK69" s="144" t="s">
        <v>9</v>
      </c>
      <c r="AL69" s="144" t="s">
        <v>10</v>
      </c>
      <c r="AM69" s="144"/>
      <c r="AN69" s="144" t="s">
        <v>10</v>
      </c>
      <c r="AO69" s="144" t="s">
        <v>9</v>
      </c>
      <c r="AP69" s="144"/>
      <c r="AQ69" s="144"/>
      <c r="AR69" s="144"/>
      <c r="AS69" s="144"/>
      <c r="AT69" s="69"/>
      <c r="AU69" s="69"/>
      <c r="AV69" s="3"/>
      <c r="AW69" s="62"/>
      <c r="AX69" s="3"/>
      <c r="AY69" s="2"/>
      <c r="AZ69" s="62"/>
      <c r="BA69" s="3"/>
      <c r="BB69" s="62"/>
    </row>
    <row r="70" spans="1:54" ht="34.5" customHeight="1">
      <c r="A70" s="178" t="s">
        <v>67</v>
      </c>
      <c r="B70" s="166" t="s">
        <v>60</v>
      </c>
      <c r="C70" s="167">
        <f t="shared" si="6"/>
        <v>-0.66</v>
      </c>
      <c r="D70" s="168">
        <f t="shared" si="8"/>
        <v>3</v>
      </c>
      <c r="E70" s="211">
        <f t="shared" si="3"/>
        <v>1</v>
      </c>
      <c r="F70" s="211">
        <f t="shared" si="4"/>
        <v>2</v>
      </c>
      <c r="G70" s="127">
        <f t="shared" si="15"/>
        <v>-1</v>
      </c>
      <c r="H70" s="127">
        <f t="shared" si="7"/>
        <v>33.333333333333336</v>
      </c>
      <c r="I70" s="139">
        <v>-10</v>
      </c>
      <c r="J70" s="139">
        <v>-14</v>
      </c>
      <c r="K70" s="139">
        <v>-14</v>
      </c>
      <c r="L70" s="139">
        <v>-14</v>
      </c>
      <c r="M70" s="139">
        <v>-14</v>
      </c>
      <c r="N70" s="139">
        <v>-14</v>
      </c>
      <c r="O70" s="139">
        <v>-16</v>
      </c>
      <c r="P70" s="144"/>
      <c r="R70" s="144" t="s">
        <v>10</v>
      </c>
      <c r="S70" s="144"/>
      <c r="T70" s="144"/>
      <c r="U70" s="144"/>
      <c r="V70" s="336"/>
      <c r="W70" s="144"/>
      <c r="X70" s="273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273"/>
      <c r="AK70" s="144" t="s">
        <v>10</v>
      </c>
      <c r="AL70" s="144"/>
      <c r="AM70" s="144"/>
      <c r="AN70" s="144"/>
      <c r="AO70" s="144" t="s">
        <v>9</v>
      </c>
      <c r="AP70" s="144"/>
      <c r="AQ70" s="144"/>
      <c r="AR70" s="144"/>
      <c r="AS70" s="144"/>
      <c r="AT70" s="69"/>
      <c r="AU70" s="69"/>
      <c r="AV70" s="3"/>
      <c r="AW70" s="62"/>
      <c r="AX70" s="3"/>
      <c r="AY70" s="2"/>
      <c r="AZ70" s="62"/>
      <c r="BA70" s="3"/>
      <c r="BB70" s="62"/>
    </row>
    <row r="71" spans="1:54" ht="34.5" customHeight="1" hidden="1">
      <c r="A71" s="179" t="s">
        <v>106</v>
      </c>
      <c r="B71" s="166" t="s">
        <v>60</v>
      </c>
      <c r="C71" s="167">
        <f t="shared" si="6"/>
        <v>0</v>
      </c>
      <c r="D71" s="168">
        <f t="shared" si="8"/>
        <v>0</v>
      </c>
      <c r="E71" s="211">
        <f t="shared" si="3"/>
        <v>0</v>
      </c>
      <c r="F71" s="211">
        <f t="shared" si="4"/>
        <v>0</v>
      </c>
      <c r="G71" s="127">
        <f t="shared" si="15"/>
        <v>0</v>
      </c>
      <c r="H71" s="127" t="e">
        <f t="shared" si="7"/>
        <v>#DIV/0!</v>
      </c>
      <c r="I71" s="139">
        <v>41</v>
      </c>
      <c r="J71" s="139">
        <v>40</v>
      </c>
      <c r="K71" s="139">
        <v>40</v>
      </c>
      <c r="L71" s="139">
        <v>40</v>
      </c>
      <c r="M71" s="139">
        <v>40</v>
      </c>
      <c r="N71" s="139"/>
      <c r="O71" s="139"/>
      <c r="P71" s="144"/>
      <c r="Q71" s="144"/>
      <c r="R71" s="144"/>
      <c r="S71" s="144"/>
      <c r="T71" s="144"/>
      <c r="U71" s="144"/>
      <c r="V71" s="336"/>
      <c r="W71" s="144"/>
      <c r="X71" s="273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273"/>
      <c r="AK71" s="144"/>
      <c r="AL71" s="144"/>
      <c r="AM71" s="144"/>
      <c r="AN71" s="144"/>
      <c r="AO71" s="144"/>
      <c r="AP71" s="144"/>
      <c r="AQ71" s="144"/>
      <c r="AR71" s="144"/>
      <c r="AS71" s="144"/>
      <c r="AT71" s="69"/>
      <c r="AU71" s="69"/>
      <c r="AV71" s="3"/>
      <c r="AW71" s="62"/>
      <c r="AX71" s="3"/>
      <c r="AY71" s="2"/>
      <c r="AZ71" s="62"/>
      <c r="BA71" s="3"/>
      <c r="BB71" s="62"/>
    </row>
    <row r="72" spans="1:54" ht="34.5" customHeight="1">
      <c r="A72" s="178" t="s">
        <v>68</v>
      </c>
      <c r="B72" s="166" t="s">
        <v>60</v>
      </c>
      <c r="C72" s="167">
        <f t="shared" si="6"/>
        <v>0.66</v>
      </c>
      <c r="D72" s="168">
        <f aca="true" t="shared" si="21" ref="D72:D99">E72+F72</f>
        <v>21</v>
      </c>
      <c r="E72" s="211">
        <f t="shared" si="3"/>
        <v>11</v>
      </c>
      <c r="F72" s="211">
        <f t="shared" si="4"/>
        <v>10</v>
      </c>
      <c r="G72" s="127">
        <f t="shared" si="15"/>
        <v>1</v>
      </c>
      <c r="H72" s="127">
        <f t="shared" si="7"/>
        <v>52.38095238095238</v>
      </c>
      <c r="I72" s="139">
        <v>27</v>
      </c>
      <c r="J72" s="139">
        <v>32</v>
      </c>
      <c r="K72" s="139">
        <v>34</v>
      </c>
      <c r="L72" s="139">
        <v>31</v>
      </c>
      <c r="M72" s="139">
        <v>33</v>
      </c>
      <c r="N72" s="139">
        <v>33</v>
      </c>
      <c r="O72" s="139">
        <v>36</v>
      </c>
      <c r="P72" s="144" t="s">
        <v>9</v>
      </c>
      <c r="Q72" s="144" t="s">
        <v>9</v>
      </c>
      <c r="R72" s="144"/>
      <c r="S72" s="144" t="s">
        <v>10</v>
      </c>
      <c r="T72" s="144" t="s">
        <v>9</v>
      </c>
      <c r="U72" s="144" t="s">
        <v>9</v>
      </c>
      <c r="V72" s="336"/>
      <c r="W72" s="144" t="s">
        <v>9</v>
      </c>
      <c r="X72" s="273" t="s">
        <v>10</v>
      </c>
      <c r="Y72" s="144" t="s">
        <v>9</v>
      </c>
      <c r="Z72" s="144"/>
      <c r="AA72" s="144" t="s">
        <v>9</v>
      </c>
      <c r="AB72" s="144"/>
      <c r="AC72" s="144" t="s">
        <v>9</v>
      </c>
      <c r="AD72" s="144" t="s">
        <v>9</v>
      </c>
      <c r="AE72" s="144" t="s">
        <v>9</v>
      </c>
      <c r="AF72" s="144" t="s">
        <v>9</v>
      </c>
      <c r="AG72" s="144" t="s">
        <v>10</v>
      </c>
      <c r="AH72" s="144" t="s">
        <v>10</v>
      </c>
      <c r="AI72" s="144" t="s">
        <v>10</v>
      </c>
      <c r="AJ72" s="273" t="s">
        <v>10</v>
      </c>
      <c r="AK72" s="144" t="s">
        <v>10</v>
      </c>
      <c r="AL72" s="144" t="s">
        <v>10</v>
      </c>
      <c r="AM72" s="144" t="s">
        <v>10</v>
      </c>
      <c r="AN72" s="144" t="s">
        <v>10</v>
      </c>
      <c r="AO72" s="144"/>
      <c r="AP72" s="144"/>
      <c r="AQ72" s="144"/>
      <c r="AR72" s="144"/>
      <c r="AS72" s="144"/>
      <c r="AT72" s="69"/>
      <c r="AU72" s="69"/>
      <c r="AV72" s="3"/>
      <c r="AW72" s="62"/>
      <c r="AX72" s="3"/>
      <c r="AY72" s="2"/>
      <c r="AZ72" s="62"/>
      <c r="BA72" s="3"/>
      <c r="BB72" s="62"/>
    </row>
    <row r="73" spans="1:54" s="190" customFormat="1" ht="34.5" customHeight="1" hidden="1">
      <c r="A73" s="179" t="s">
        <v>59</v>
      </c>
      <c r="B73" s="180" t="s">
        <v>60</v>
      </c>
      <c r="C73" s="181">
        <f t="shared" si="6"/>
        <v>0</v>
      </c>
      <c r="D73" s="182">
        <f t="shared" si="21"/>
        <v>0</v>
      </c>
      <c r="E73" s="224">
        <f t="shared" si="3"/>
        <v>0</v>
      </c>
      <c r="F73" s="224">
        <f t="shared" si="4"/>
        <v>0</v>
      </c>
      <c r="G73" s="183">
        <f t="shared" si="15"/>
        <v>0</v>
      </c>
      <c r="H73" s="183" t="e">
        <f t="shared" si="7"/>
        <v>#DIV/0!</v>
      </c>
      <c r="I73" s="184">
        <v>3</v>
      </c>
      <c r="J73" s="184">
        <v>3</v>
      </c>
      <c r="K73" s="184"/>
      <c r="L73" s="184"/>
      <c r="M73" s="184"/>
      <c r="N73" s="184"/>
      <c r="O73" s="184"/>
      <c r="P73" s="185"/>
      <c r="Q73" s="185"/>
      <c r="R73" s="185"/>
      <c r="S73" s="185"/>
      <c r="T73" s="185"/>
      <c r="U73" s="185"/>
      <c r="V73" s="334"/>
      <c r="W73" s="185"/>
      <c r="X73" s="271"/>
      <c r="Y73" s="185"/>
      <c r="Z73" s="185"/>
      <c r="AA73" s="185"/>
      <c r="AB73" s="185"/>
      <c r="AC73" s="185"/>
      <c r="AD73" s="192"/>
      <c r="AE73" s="185"/>
      <c r="AF73" s="185"/>
      <c r="AG73" s="185"/>
      <c r="AH73" s="185"/>
      <c r="AI73" s="185"/>
      <c r="AJ73" s="271"/>
      <c r="AK73" s="185"/>
      <c r="AL73" s="185"/>
      <c r="AM73" s="185"/>
      <c r="AN73" s="144"/>
      <c r="AO73" s="144"/>
      <c r="AP73" s="144"/>
      <c r="AQ73" s="144"/>
      <c r="AR73" s="144"/>
      <c r="AS73" s="144"/>
      <c r="AT73" s="186"/>
      <c r="AU73" s="186"/>
      <c r="AV73" s="187"/>
      <c r="AW73" s="188"/>
      <c r="AX73" s="187"/>
      <c r="AY73" s="189"/>
      <c r="AZ73" s="188"/>
      <c r="BA73" s="187"/>
      <c r="BB73" s="188"/>
    </row>
    <row r="74" spans="1:54" ht="34.5" customHeight="1" hidden="1">
      <c r="A74" s="178" t="s">
        <v>252</v>
      </c>
      <c r="B74" s="166" t="s">
        <v>60</v>
      </c>
      <c r="C74" s="167">
        <f>G74*0.66</f>
        <v>0</v>
      </c>
      <c r="D74" s="168">
        <f t="shared" si="21"/>
        <v>0</v>
      </c>
      <c r="E74" s="211">
        <f>COUNTIF(P74:AS74,"W")+COUNTIF(P74:AS74,"WL")+COUNTIF(P74:AS74,"WLL")+COUNTIF(P74:AS74,"WW")+COUNTIF(P74:AS74,"WW")+COUNTIF(P74:AS74,"WWL")+COUNTIF(P74:AS74,"WWL")+COUNTIF(P74:AS74,"WWW")+COUNTIF(P74:AS74,"WWW")+COUNTIF(P74:AS74,"WWW")</f>
        <v>0</v>
      </c>
      <c r="F74" s="211">
        <f>COUNTIF(P74:AS74,"L")+COUNTIF(P74:AS74,"WL")+COUNTIF(P74:AS74,"WWL")+COUNTIF(P74:AS74,"LL")+COUNTIF(P74:AS74,"LL")+COUNTIF(P74:AS74,"WLL")+COUNTIF(P74:AS74,"WLL")+COUNTIF(P74:AS74,"LLL")+COUNTIF(P74:AS74,"LLL")+COUNTIF(P74:AS74,"LLL")</f>
        <v>0</v>
      </c>
      <c r="G74" s="127">
        <f t="shared" si="15"/>
        <v>0</v>
      </c>
      <c r="H74" s="127" t="e">
        <f>SUM(E74/D74%)</f>
        <v>#DIV/0!</v>
      </c>
      <c r="I74" s="139">
        <v>24</v>
      </c>
      <c r="J74" s="139">
        <v>24</v>
      </c>
      <c r="K74" s="139"/>
      <c r="L74" s="139"/>
      <c r="M74" s="139"/>
      <c r="N74" s="139"/>
      <c r="O74" s="139"/>
      <c r="P74" s="144"/>
      <c r="Q74" s="144"/>
      <c r="R74" s="144"/>
      <c r="S74" s="144"/>
      <c r="T74" s="144"/>
      <c r="U74" s="144"/>
      <c r="V74" s="336"/>
      <c r="W74" s="144"/>
      <c r="X74" s="273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273"/>
      <c r="AK74" s="144"/>
      <c r="AL74" s="144"/>
      <c r="AM74" s="144"/>
      <c r="AN74" s="144"/>
      <c r="AO74" s="144"/>
      <c r="AP74" s="144"/>
      <c r="AQ74" s="144"/>
      <c r="AR74" s="144"/>
      <c r="AS74" s="144"/>
      <c r="AT74" s="69"/>
      <c r="AU74" s="69"/>
      <c r="AV74" s="3"/>
      <c r="AW74" s="62"/>
      <c r="AX74" s="3"/>
      <c r="AY74" s="2"/>
      <c r="AZ74" s="62"/>
      <c r="BA74" s="3"/>
      <c r="BB74" s="62"/>
    </row>
    <row r="75" spans="1:54" ht="34.5" customHeight="1">
      <c r="A75" s="178" t="s">
        <v>59</v>
      </c>
      <c r="B75" s="166" t="s">
        <v>60</v>
      </c>
      <c r="C75" s="167">
        <f>G75*0.66</f>
        <v>5.28</v>
      </c>
      <c r="D75" s="168">
        <f t="shared" si="21"/>
        <v>20</v>
      </c>
      <c r="E75" s="211">
        <f>COUNTIF(P75:AS75,"W")+COUNTIF(P75:AS75,"WL")+COUNTIF(P75:AS75,"WLL")+COUNTIF(P75:AS75,"WW")+COUNTIF(P75:AS75,"WW")+COUNTIF(P75:AS75,"WWL")+COUNTIF(P75:AS75,"WWL")+COUNTIF(P75:AS75,"WWW")+COUNTIF(P75:AS75,"WWW")+COUNTIF(P75:AS75,"WWW")</f>
        <v>14</v>
      </c>
      <c r="F75" s="211">
        <f>COUNTIF(P75:AS75,"L")+COUNTIF(P75:AS75,"WL")+COUNTIF(P75:AS75,"WWL")+COUNTIF(P75:AS75,"LL")+COUNTIF(P75:AS75,"LL")+COUNTIF(P75:AS75,"WLL")+COUNTIF(P75:AS75,"WLL")+COUNTIF(P75:AS75,"LLL")+COUNTIF(P75:AS75,"LLL")+COUNTIF(P75:AS75,"LLL")</f>
        <v>6</v>
      </c>
      <c r="G75" s="127">
        <f t="shared" si="15"/>
        <v>8</v>
      </c>
      <c r="H75" s="127">
        <f>SUM(E75/D75%)</f>
        <v>70</v>
      </c>
      <c r="I75" s="139">
        <v>27</v>
      </c>
      <c r="J75" s="139">
        <v>32</v>
      </c>
      <c r="K75" s="139">
        <v>34</v>
      </c>
      <c r="L75" s="139">
        <v>8</v>
      </c>
      <c r="M75" s="139">
        <v>6</v>
      </c>
      <c r="N75" s="139">
        <v>2</v>
      </c>
      <c r="O75" s="139">
        <v>0</v>
      </c>
      <c r="P75" s="144" t="s">
        <v>9</v>
      </c>
      <c r="Q75" s="144" t="s">
        <v>9</v>
      </c>
      <c r="R75" s="144"/>
      <c r="S75" s="144" t="s">
        <v>10</v>
      </c>
      <c r="T75" s="144" t="s">
        <v>10</v>
      </c>
      <c r="U75" s="144" t="s">
        <v>9</v>
      </c>
      <c r="V75" s="336" t="s">
        <v>9</v>
      </c>
      <c r="W75" s="144" t="s">
        <v>9</v>
      </c>
      <c r="X75" s="273"/>
      <c r="Y75" s="144" t="s">
        <v>9</v>
      </c>
      <c r="Z75" s="144"/>
      <c r="AA75" s="144" t="s">
        <v>10</v>
      </c>
      <c r="AB75" s="144"/>
      <c r="AC75" s="144" t="s">
        <v>10</v>
      </c>
      <c r="AD75" s="144" t="s">
        <v>9</v>
      </c>
      <c r="AE75" s="144" t="s">
        <v>9</v>
      </c>
      <c r="AF75" s="144" t="s">
        <v>9</v>
      </c>
      <c r="AG75" s="144"/>
      <c r="AH75" s="144" t="s">
        <v>9</v>
      </c>
      <c r="AI75" s="144" t="s">
        <v>9</v>
      </c>
      <c r="AJ75" s="273" t="s">
        <v>10</v>
      </c>
      <c r="AK75" s="144"/>
      <c r="AL75" s="144" t="s">
        <v>9</v>
      </c>
      <c r="AM75" s="144" t="s">
        <v>10</v>
      </c>
      <c r="AN75" s="144" t="s">
        <v>9</v>
      </c>
      <c r="AO75" s="144" t="s">
        <v>9</v>
      </c>
      <c r="AP75" s="144"/>
      <c r="AQ75" s="144"/>
      <c r="AR75" s="144"/>
      <c r="AS75" s="144"/>
      <c r="AT75" s="69"/>
      <c r="AU75" s="69"/>
      <c r="AV75" s="3"/>
      <c r="AW75" s="62"/>
      <c r="AX75" s="3"/>
      <c r="AY75" s="2"/>
      <c r="AZ75" s="62"/>
      <c r="BA75" s="3"/>
      <c r="BB75" s="62"/>
    </row>
    <row r="76" spans="1:54" ht="34.5" customHeight="1">
      <c r="A76" s="178" t="s">
        <v>407</v>
      </c>
      <c r="B76" s="166" t="s">
        <v>391</v>
      </c>
      <c r="C76" s="167">
        <f>G76*0.66</f>
        <v>-0.66</v>
      </c>
      <c r="D76" s="168">
        <f t="shared" si="21"/>
        <v>3</v>
      </c>
      <c r="E76" s="211">
        <f>COUNTIF(P76:AS76,"W")+COUNTIF(P76:AS76,"WL")+COUNTIF(P76:AS76,"WLL")+COUNTIF(P76:AS76,"WW")+COUNTIF(P76:AS76,"WW")+COUNTIF(P76:AS76,"WWL")+COUNTIF(P76:AS76,"WWL")+COUNTIF(P76:AS76,"WWW")+COUNTIF(P76:AS76,"WWW")+COUNTIF(P76:AS76,"WWW")</f>
        <v>1</v>
      </c>
      <c r="F76" s="211">
        <f>COUNTIF(P76:AS76,"L")+COUNTIF(P76:AS76,"WL")+COUNTIF(P76:AS76,"WWL")+COUNTIF(P76:AS76,"LL")+COUNTIF(P76:AS76,"LL")+COUNTIF(P76:AS76,"WLL")+COUNTIF(P76:AS76,"WLL")+COUNTIF(P76:AS76,"LLL")+COUNTIF(P76:AS76,"LLL")+COUNTIF(P76:AS76,"LLL")</f>
        <v>2</v>
      </c>
      <c r="G76" s="127">
        <f t="shared" si="15"/>
        <v>-1</v>
      </c>
      <c r="H76" s="127">
        <f>SUM(E76/D76%)</f>
        <v>33.333333333333336</v>
      </c>
      <c r="I76" s="139">
        <v>14</v>
      </c>
      <c r="J76" s="139">
        <v>13</v>
      </c>
      <c r="K76" s="139" t="s">
        <v>42</v>
      </c>
      <c r="L76" s="139">
        <v>10</v>
      </c>
      <c r="M76" s="139">
        <v>10</v>
      </c>
      <c r="N76" s="139"/>
      <c r="O76" s="139">
        <v>20</v>
      </c>
      <c r="P76" s="144"/>
      <c r="Q76" s="144"/>
      <c r="R76" s="144" t="s">
        <v>9</v>
      </c>
      <c r="S76" s="144"/>
      <c r="T76" s="144"/>
      <c r="U76" s="144"/>
      <c r="V76" s="336" t="s">
        <v>10</v>
      </c>
      <c r="W76" s="144"/>
      <c r="X76" s="273" t="s">
        <v>10</v>
      </c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273"/>
      <c r="AK76" s="144"/>
      <c r="AL76" s="144"/>
      <c r="AM76" s="144"/>
      <c r="AN76" s="144"/>
      <c r="AO76" s="144"/>
      <c r="AP76" s="144"/>
      <c r="AQ76" s="144"/>
      <c r="AR76" s="144"/>
      <c r="AS76" s="144"/>
      <c r="AT76" s="69"/>
      <c r="AU76" s="69"/>
      <c r="AV76" s="3"/>
      <c r="AW76" s="62"/>
      <c r="AX76" s="3"/>
      <c r="AY76" s="2"/>
      <c r="AZ76" s="62"/>
      <c r="BA76" s="3"/>
      <c r="BB76" s="62"/>
    </row>
    <row r="77" spans="1:54" ht="34.5" customHeight="1">
      <c r="A77" s="178" t="s">
        <v>210</v>
      </c>
      <c r="B77" s="166" t="s">
        <v>60</v>
      </c>
      <c r="C77" s="167">
        <f>G77*0.66</f>
        <v>5.28</v>
      </c>
      <c r="D77" s="168">
        <f t="shared" si="21"/>
        <v>20</v>
      </c>
      <c r="E77" s="211">
        <f>COUNTIF(P77:AS77,"W")+COUNTIF(P77:AS77,"WL")+COUNTIF(P77:AS77,"WLL")+COUNTIF(P77:AS77,"WW")+COUNTIF(P77:AS77,"WW")+COUNTIF(P77:AS77,"WWL")+COUNTIF(P77:AS77,"WWL")+COUNTIF(P77:AS77,"WWW")+COUNTIF(P77:AS77,"WWW")+COUNTIF(P77:AS77,"WWW")</f>
        <v>14</v>
      </c>
      <c r="F77" s="211">
        <f>COUNTIF(P77:AS77,"L")+COUNTIF(P77:AS77,"WL")+COUNTIF(P77:AS77,"WWL")+COUNTIF(P77:AS77,"LL")+COUNTIF(P77:AS77,"LL")+COUNTIF(P77:AS77,"WLL")+COUNTIF(P77:AS77,"WLL")+COUNTIF(P77:AS77,"LLL")+COUNTIF(P77:AS77,"LLL")+COUNTIF(P77:AS77,"LLL")</f>
        <v>6</v>
      </c>
      <c r="G77" s="127">
        <f t="shared" si="15"/>
        <v>8</v>
      </c>
      <c r="H77" s="127">
        <f>SUM(E77/D77%)</f>
        <v>70</v>
      </c>
      <c r="I77" s="139">
        <v>-5</v>
      </c>
      <c r="J77" s="139">
        <v>2</v>
      </c>
      <c r="K77" s="139">
        <v>-2</v>
      </c>
      <c r="L77" s="139">
        <v>-1</v>
      </c>
      <c r="M77" s="139">
        <v>-1</v>
      </c>
      <c r="N77" s="139">
        <v>1</v>
      </c>
      <c r="O77" s="139">
        <v>-1</v>
      </c>
      <c r="P77" s="144" t="s">
        <v>9</v>
      </c>
      <c r="Q77" s="144" t="s">
        <v>9</v>
      </c>
      <c r="R77" s="144" t="s">
        <v>9</v>
      </c>
      <c r="S77" s="144" t="s">
        <v>9</v>
      </c>
      <c r="T77" s="144"/>
      <c r="U77" s="144" t="s">
        <v>10</v>
      </c>
      <c r="V77" s="336" t="s">
        <v>9</v>
      </c>
      <c r="W77" s="144"/>
      <c r="X77" s="273" t="s">
        <v>10</v>
      </c>
      <c r="Y77" s="144" t="s">
        <v>9</v>
      </c>
      <c r="Z77" s="144"/>
      <c r="AA77" s="144" t="s">
        <v>10</v>
      </c>
      <c r="AB77" s="144"/>
      <c r="AC77" s="144" t="s">
        <v>10</v>
      </c>
      <c r="AD77" s="144" t="s">
        <v>9</v>
      </c>
      <c r="AE77" s="144" t="s">
        <v>9</v>
      </c>
      <c r="AF77" s="144" t="s">
        <v>10</v>
      </c>
      <c r="AG77" s="144" t="s">
        <v>9</v>
      </c>
      <c r="AH77" s="144"/>
      <c r="AI77" s="144" t="s">
        <v>9</v>
      </c>
      <c r="AJ77" s="273" t="s">
        <v>9</v>
      </c>
      <c r="AK77" s="144"/>
      <c r="AL77" s="144" t="s">
        <v>9</v>
      </c>
      <c r="AM77" s="144" t="s">
        <v>9</v>
      </c>
      <c r="AN77" s="144" t="s">
        <v>9</v>
      </c>
      <c r="AO77" s="144" t="s">
        <v>10</v>
      </c>
      <c r="AP77" s="144"/>
      <c r="AQ77" s="144"/>
      <c r="AR77" s="144"/>
      <c r="AS77" s="144"/>
      <c r="AT77" s="69"/>
      <c r="AU77" s="69"/>
      <c r="AV77" s="3"/>
      <c r="AW77" s="62"/>
      <c r="AX77" s="3"/>
      <c r="AY77" s="2"/>
      <c r="AZ77" s="62"/>
      <c r="BA77" s="3"/>
      <c r="BB77" s="62"/>
    </row>
    <row r="78" spans="1:54" ht="34.5" customHeight="1" hidden="1">
      <c r="A78" s="178" t="s">
        <v>120</v>
      </c>
      <c r="B78" s="166" t="s">
        <v>273</v>
      </c>
      <c r="C78" s="167">
        <f t="shared" si="6"/>
        <v>0</v>
      </c>
      <c r="D78" s="168">
        <f t="shared" si="21"/>
        <v>0</v>
      </c>
      <c r="E78" s="211">
        <f t="shared" si="3"/>
        <v>0</v>
      </c>
      <c r="F78" s="211">
        <f t="shared" si="4"/>
        <v>0</v>
      </c>
      <c r="G78" s="127">
        <f t="shared" si="15"/>
        <v>0</v>
      </c>
      <c r="H78" s="127" t="e">
        <f t="shared" si="7"/>
        <v>#DIV/0!</v>
      </c>
      <c r="I78" s="139">
        <v>-3</v>
      </c>
      <c r="J78" s="139">
        <v>-4</v>
      </c>
      <c r="K78" s="139"/>
      <c r="L78" s="139"/>
      <c r="M78" s="139"/>
      <c r="N78" s="139"/>
      <c r="O78" s="139"/>
      <c r="P78" s="144"/>
      <c r="Q78" s="144"/>
      <c r="R78" s="144"/>
      <c r="S78" s="144"/>
      <c r="T78" s="144"/>
      <c r="U78" s="144"/>
      <c r="V78" s="336"/>
      <c r="W78" s="144"/>
      <c r="X78" s="273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273"/>
      <c r="AK78" s="144"/>
      <c r="AL78" s="144"/>
      <c r="AM78" s="144"/>
      <c r="AN78" s="144"/>
      <c r="AO78" s="144"/>
      <c r="AP78" s="144"/>
      <c r="AQ78" s="144"/>
      <c r="AR78" s="144"/>
      <c r="AS78" s="144"/>
      <c r="AT78" s="69"/>
      <c r="AU78" s="69"/>
      <c r="AV78" s="3"/>
      <c r="AW78" s="62"/>
      <c r="AX78" s="3"/>
      <c r="AY78" s="2"/>
      <c r="AZ78" s="62"/>
      <c r="BA78" s="3"/>
      <c r="BB78" s="62"/>
    </row>
    <row r="79" spans="1:54" ht="34.5" customHeight="1" hidden="1">
      <c r="A79" s="178" t="s">
        <v>62</v>
      </c>
      <c r="B79" s="166" t="s">
        <v>60</v>
      </c>
      <c r="C79" s="167">
        <f t="shared" si="6"/>
        <v>0</v>
      </c>
      <c r="D79" s="168">
        <f t="shared" si="21"/>
        <v>0</v>
      </c>
      <c r="E79" s="211">
        <f t="shared" si="3"/>
        <v>0</v>
      </c>
      <c r="F79" s="211">
        <f t="shared" si="4"/>
        <v>0</v>
      </c>
      <c r="G79" s="127">
        <f t="shared" si="15"/>
        <v>0</v>
      </c>
      <c r="H79" s="127" t="e">
        <f t="shared" si="7"/>
        <v>#DIV/0!</v>
      </c>
      <c r="I79" s="139">
        <v>30</v>
      </c>
      <c r="J79" s="139">
        <v>35</v>
      </c>
      <c r="K79" s="139">
        <v>36</v>
      </c>
      <c r="L79" s="139">
        <v>36</v>
      </c>
      <c r="M79" s="139"/>
      <c r="N79" s="139"/>
      <c r="O79" s="139"/>
      <c r="P79" s="144"/>
      <c r="Q79" s="144"/>
      <c r="R79" s="144"/>
      <c r="S79" s="144"/>
      <c r="T79" s="144"/>
      <c r="U79" s="144"/>
      <c r="V79" s="336"/>
      <c r="W79" s="144"/>
      <c r="X79" s="273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273"/>
      <c r="AK79" s="144"/>
      <c r="AL79" s="144"/>
      <c r="AM79" s="144"/>
      <c r="AN79" s="144"/>
      <c r="AO79" s="144"/>
      <c r="AP79" s="144"/>
      <c r="AQ79" s="144"/>
      <c r="AR79" s="144"/>
      <c r="AS79" s="144"/>
      <c r="AT79" s="69"/>
      <c r="AU79" s="69"/>
      <c r="AV79" s="3"/>
      <c r="AW79" s="62"/>
      <c r="AX79" s="3"/>
      <c r="AY79" s="2"/>
      <c r="AZ79" s="62"/>
      <c r="BA79" s="3"/>
      <c r="BB79" s="62"/>
    </row>
    <row r="80" spans="1:54" ht="34.5" customHeight="1">
      <c r="A80" s="126" t="s">
        <v>352</v>
      </c>
      <c r="B80" s="166" t="s">
        <v>60</v>
      </c>
      <c r="C80" s="167">
        <f>G80*0.66</f>
        <v>-3.96</v>
      </c>
      <c r="D80" s="168">
        <f>E80+F80</f>
        <v>14</v>
      </c>
      <c r="E80" s="211">
        <f>COUNTIF(P80:AS80,"W")+COUNTIF(P80:AS80,"WL")+COUNTIF(P80:AS80,"WLL")+COUNTIF(P80:AS80,"WW")+COUNTIF(P80:AS80,"WW")+COUNTIF(P80:AS80,"WWL")+COUNTIF(P80:AS80,"WWL")+COUNTIF(P80:AS80,"WWW")+COUNTIF(P80:AS80,"WWW")+COUNTIF(P80:AS80,"WWW")</f>
        <v>4</v>
      </c>
      <c r="F80" s="211">
        <f>COUNTIF(P80:AS80,"L")+COUNTIF(P80:AS80,"WL")+COUNTIF(P80:AS80,"WWL")+COUNTIF(P80:AS80,"LL")+COUNTIF(P80:AS80,"LL")+COUNTIF(P80:AS80,"WLL")+COUNTIF(P80:AS80,"WLL")+COUNTIF(P80:AS80,"LLL")+COUNTIF(P80:AS80,"LLL")+COUNTIF(P80:AS80,"LLL")</f>
        <v>10</v>
      </c>
      <c r="G80" s="127">
        <f t="shared" si="15"/>
        <v>-6</v>
      </c>
      <c r="H80" s="127">
        <f>SUM(E80/D80%)</f>
        <v>28.57142857142857</v>
      </c>
      <c r="I80" s="139">
        <v>9</v>
      </c>
      <c r="J80" s="139">
        <v>8</v>
      </c>
      <c r="K80" s="139">
        <v>8</v>
      </c>
      <c r="L80" s="139">
        <v>11</v>
      </c>
      <c r="M80" s="139">
        <v>11</v>
      </c>
      <c r="N80" s="139">
        <v>12</v>
      </c>
      <c r="O80" s="139">
        <v>11</v>
      </c>
      <c r="P80" s="144" t="s">
        <v>10</v>
      </c>
      <c r="Q80" s="144" t="s">
        <v>10</v>
      </c>
      <c r="R80" s="144"/>
      <c r="S80" s="144"/>
      <c r="T80" s="144" t="s">
        <v>10</v>
      </c>
      <c r="U80" s="144" t="s">
        <v>9</v>
      </c>
      <c r="V80" s="336" t="s">
        <v>10</v>
      </c>
      <c r="W80" s="144" t="s">
        <v>10</v>
      </c>
      <c r="X80" s="273"/>
      <c r="Y80" s="144" t="s">
        <v>9</v>
      </c>
      <c r="Z80" s="144"/>
      <c r="AA80" s="144" t="s">
        <v>9</v>
      </c>
      <c r="AB80" s="144"/>
      <c r="AC80" s="144" t="s">
        <v>10</v>
      </c>
      <c r="AD80" s="144"/>
      <c r="AE80" s="144"/>
      <c r="AF80" s="144"/>
      <c r="AG80" s="144" t="s">
        <v>10</v>
      </c>
      <c r="AH80" s="144" t="s">
        <v>10</v>
      </c>
      <c r="AI80" s="144"/>
      <c r="AJ80" s="273" t="s">
        <v>10</v>
      </c>
      <c r="AK80" s="144" t="s">
        <v>9</v>
      </c>
      <c r="AL80" s="144"/>
      <c r="AM80" s="144" t="s">
        <v>10</v>
      </c>
      <c r="AN80" s="144"/>
      <c r="AO80" s="144"/>
      <c r="AP80" s="144"/>
      <c r="AQ80" s="144"/>
      <c r="AR80" s="144"/>
      <c r="AS80" s="144"/>
      <c r="AT80" s="69"/>
      <c r="AU80" s="69"/>
      <c r="AV80" s="3"/>
      <c r="AW80" s="62"/>
      <c r="AX80" s="3"/>
      <c r="AY80" s="2"/>
      <c r="AZ80" s="62"/>
      <c r="BA80" s="3"/>
      <c r="BB80" s="62"/>
    </row>
    <row r="81" spans="1:54" s="208" customFormat="1" ht="34.5" customHeight="1" thickBot="1">
      <c r="A81" s="247" t="s">
        <v>63</v>
      </c>
      <c r="B81" s="198" t="s">
        <v>60</v>
      </c>
      <c r="C81" s="199">
        <f t="shared" si="6"/>
        <v>-5.94</v>
      </c>
      <c r="D81" s="200">
        <f t="shared" si="21"/>
        <v>23</v>
      </c>
      <c r="E81" s="246">
        <f t="shared" si="3"/>
        <v>7</v>
      </c>
      <c r="F81" s="246">
        <f t="shared" si="4"/>
        <v>16</v>
      </c>
      <c r="G81" s="201">
        <f t="shared" si="15"/>
        <v>-9</v>
      </c>
      <c r="H81" s="201">
        <f t="shared" si="7"/>
        <v>30.434782608695652</v>
      </c>
      <c r="I81" s="202">
        <v>30</v>
      </c>
      <c r="J81" s="202">
        <v>27</v>
      </c>
      <c r="K81" s="202">
        <v>24</v>
      </c>
      <c r="L81" s="202">
        <v>27</v>
      </c>
      <c r="M81" s="202">
        <v>27</v>
      </c>
      <c r="N81" s="202">
        <v>25</v>
      </c>
      <c r="O81" s="202">
        <v>19</v>
      </c>
      <c r="P81" s="203" t="s">
        <v>10</v>
      </c>
      <c r="Q81" s="203" t="s">
        <v>10</v>
      </c>
      <c r="R81" s="203" t="s">
        <v>10</v>
      </c>
      <c r="S81" s="203" t="s">
        <v>10</v>
      </c>
      <c r="T81" s="203" t="s">
        <v>10</v>
      </c>
      <c r="U81" s="203" t="s">
        <v>9</v>
      </c>
      <c r="V81" s="337" t="s">
        <v>9</v>
      </c>
      <c r="W81" s="203" t="s">
        <v>10</v>
      </c>
      <c r="X81" s="275" t="s">
        <v>10</v>
      </c>
      <c r="Y81" s="203"/>
      <c r="Z81" s="203"/>
      <c r="AA81" s="203" t="s">
        <v>10</v>
      </c>
      <c r="AB81" s="203"/>
      <c r="AC81" s="203" t="s">
        <v>10</v>
      </c>
      <c r="AD81" s="203" t="s">
        <v>10</v>
      </c>
      <c r="AE81" s="203" t="s">
        <v>10</v>
      </c>
      <c r="AF81" s="203" t="s">
        <v>9</v>
      </c>
      <c r="AG81" s="203" t="s">
        <v>10</v>
      </c>
      <c r="AH81" s="203" t="s">
        <v>10</v>
      </c>
      <c r="AI81" s="203" t="s">
        <v>9</v>
      </c>
      <c r="AJ81" s="275" t="s">
        <v>9</v>
      </c>
      <c r="AK81" s="203" t="s">
        <v>10</v>
      </c>
      <c r="AL81" s="203" t="s">
        <v>9</v>
      </c>
      <c r="AM81" s="203" t="s">
        <v>9</v>
      </c>
      <c r="AN81" s="203" t="s">
        <v>10</v>
      </c>
      <c r="AO81" s="203" t="s">
        <v>10</v>
      </c>
      <c r="AP81" s="203"/>
      <c r="AQ81" s="203"/>
      <c r="AR81" s="203"/>
      <c r="AS81" s="203"/>
      <c r="AT81" s="204"/>
      <c r="AU81" s="204"/>
      <c r="AV81" s="205"/>
      <c r="AW81" s="206"/>
      <c r="AX81" s="205"/>
      <c r="AY81" s="207"/>
      <c r="AZ81" s="206"/>
      <c r="BA81" s="205"/>
      <c r="BB81" s="206"/>
    </row>
    <row r="82" spans="1:54" s="190" customFormat="1" ht="34.5" customHeight="1" hidden="1" thickTop="1">
      <c r="A82" s="179" t="s">
        <v>65</v>
      </c>
      <c r="B82" s="180" t="s">
        <v>66</v>
      </c>
      <c r="C82" s="181">
        <f aca="true" t="shared" si="22" ref="C82:C99">G82*0.66</f>
        <v>0</v>
      </c>
      <c r="D82" s="182">
        <f t="shared" si="21"/>
        <v>0</v>
      </c>
      <c r="E82" s="224">
        <f t="shared" si="3"/>
        <v>0</v>
      </c>
      <c r="F82" s="224">
        <f t="shared" si="4"/>
        <v>0</v>
      </c>
      <c r="G82" s="183">
        <f aca="true" t="shared" si="23" ref="G82:G99">E82-F82</f>
        <v>0</v>
      </c>
      <c r="H82" s="183" t="e">
        <f aca="true" t="shared" si="24" ref="H82:H99">SUM(E82/D82%)</f>
        <v>#DIV/0!</v>
      </c>
      <c r="I82" s="184">
        <v>32</v>
      </c>
      <c r="J82" s="184">
        <v>32</v>
      </c>
      <c r="K82" s="184"/>
      <c r="L82" s="184"/>
      <c r="M82" s="184"/>
      <c r="N82" s="184"/>
      <c r="O82" s="184"/>
      <c r="P82" s="185"/>
      <c r="Q82" s="185"/>
      <c r="R82" s="185"/>
      <c r="S82" s="185"/>
      <c r="T82" s="185"/>
      <c r="U82" s="185"/>
      <c r="V82" s="334"/>
      <c r="W82" s="185"/>
      <c r="X82" s="271"/>
      <c r="Y82" s="185"/>
      <c r="Z82" s="185"/>
      <c r="AA82" s="185"/>
      <c r="AB82" s="185"/>
      <c r="AC82" s="185"/>
      <c r="AD82" s="192"/>
      <c r="AE82" s="185"/>
      <c r="AF82" s="185"/>
      <c r="AG82" s="185"/>
      <c r="AH82" s="185"/>
      <c r="AI82" s="185"/>
      <c r="AJ82" s="271"/>
      <c r="AK82" s="185"/>
      <c r="AL82" s="185"/>
      <c r="AM82" s="185"/>
      <c r="AN82" s="144"/>
      <c r="AO82" s="144"/>
      <c r="AP82" s="144"/>
      <c r="AQ82" s="144"/>
      <c r="AR82" s="144"/>
      <c r="AS82" s="144"/>
      <c r="AT82" s="186"/>
      <c r="AU82" s="186"/>
      <c r="AV82" s="187"/>
      <c r="AW82" s="188"/>
      <c r="AX82" s="187"/>
      <c r="AY82" s="189"/>
      <c r="AZ82" s="188"/>
      <c r="BA82" s="187"/>
      <c r="BB82" s="188"/>
    </row>
    <row r="83" spans="1:54" ht="34.5" customHeight="1" hidden="1" thickTop="1">
      <c r="A83" s="178" t="s">
        <v>283</v>
      </c>
      <c r="B83" s="166" t="s">
        <v>66</v>
      </c>
      <c r="C83" s="167">
        <f t="shared" si="22"/>
        <v>0</v>
      </c>
      <c r="D83" s="168">
        <f t="shared" si="21"/>
        <v>0</v>
      </c>
      <c r="E83" s="211">
        <f>COUNTIF(P83:AS83,"W")+COUNTIF(P83:AS83,"WL")+COUNTIF(P83:AS83,"WLL")+COUNTIF(P83:AS83,"WW")+COUNTIF(P83:AS83,"WW")+COUNTIF(P83:AS83,"WWL")+COUNTIF(P83:AS83,"WWL")+COUNTIF(P83:AS83,"WWW")+COUNTIF(P83:AS83,"WWW")+COUNTIF(P83:AS83,"WWW")</f>
        <v>0</v>
      </c>
      <c r="F83" s="211">
        <f>COUNTIF(P83:AS83,"L")+COUNTIF(P83:AS83,"WL")+COUNTIF(P83:AS83,"WWL")+COUNTIF(P83:AS83,"LL")+COUNTIF(P83:AS83,"LL")+COUNTIF(P83:AS83,"WLL")+COUNTIF(P83:AS83,"WLL")+COUNTIF(P83:AS83,"LLL")+COUNTIF(P83:AS83,"LLL")+COUNTIF(P83:AS83,"LLL")</f>
        <v>0</v>
      </c>
      <c r="G83" s="127">
        <f t="shared" si="23"/>
        <v>0</v>
      </c>
      <c r="H83" s="127" t="e">
        <f t="shared" si="24"/>
        <v>#DIV/0!</v>
      </c>
      <c r="I83" s="139">
        <v>15</v>
      </c>
      <c r="J83" s="139">
        <v>16</v>
      </c>
      <c r="K83" s="139">
        <v>16</v>
      </c>
      <c r="L83" s="139"/>
      <c r="M83" s="139"/>
      <c r="N83" s="139"/>
      <c r="O83" s="139"/>
      <c r="P83" s="144"/>
      <c r="Q83" s="144"/>
      <c r="R83" s="144"/>
      <c r="S83" s="144"/>
      <c r="T83" s="144"/>
      <c r="U83" s="144"/>
      <c r="V83" s="336"/>
      <c r="W83" s="144"/>
      <c r="X83" s="273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273"/>
      <c r="AK83" s="144"/>
      <c r="AL83" s="144"/>
      <c r="AM83" s="144"/>
      <c r="AN83" s="144"/>
      <c r="AO83" s="144"/>
      <c r="AP83" s="144"/>
      <c r="AQ83" s="144"/>
      <c r="AR83" s="144"/>
      <c r="AS83" s="144"/>
      <c r="AT83" s="69"/>
      <c r="AU83" s="69"/>
      <c r="AV83" s="3"/>
      <c r="AW83" s="62"/>
      <c r="AX83" s="3"/>
      <c r="AY83" s="2"/>
      <c r="AZ83" s="62"/>
      <c r="BA83" s="3"/>
      <c r="BB83" s="62"/>
    </row>
    <row r="84" spans="1:54" s="303" customFormat="1" ht="34.5" customHeight="1" hidden="1" thickTop="1">
      <c r="A84" s="320" t="s">
        <v>233</v>
      </c>
      <c r="B84" s="291" t="s">
        <v>276</v>
      </c>
      <c r="C84" s="292">
        <f t="shared" si="22"/>
        <v>0</v>
      </c>
      <c r="D84" s="293">
        <f t="shared" si="21"/>
        <v>0</v>
      </c>
      <c r="E84" s="294">
        <f t="shared" si="3"/>
        <v>0</v>
      </c>
      <c r="F84" s="294">
        <f t="shared" si="4"/>
        <v>0</v>
      </c>
      <c r="G84" s="295">
        <f t="shared" si="23"/>
        <v>0</v>
      </c>
      <c r="H84" s="295" t="e">
        <f t="shared" si="24"/>
        <v>#DIV/0!</v>
      </c>
      <c r="I84" s="296">
        <v>22</v>
      </c>
      <c r="J84" s="296">
        <v>20</v>
      </c>
      <c r="K84" s="296">
        <v>22</v>
      </c>
      <c r="L84" s="296">
        <v>22</v>
      </c>
      <c r="M84" s="296"/>
      <c r="N84" s="296"/>
      <c r="O84" s="296"/>
      <c r="P84" s="297"/>
      <c r="Q84" s="297"/>
      <c r="R84" s="297"/>
      <c r="S84" s="297"/>
      <c r="T84" s="297"/>
      <c r="U84" s="297"/>
      <c r="V84" s="339"/>
      <c r="W84" s="297"/>
      <c r="X84" s="298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8"/>
      <c r="AK84" s="297"/>
      <c r="AL84" s="297"/>
      <c r="AM84" s="297"/>
      <c r="AN84" s="297"/>
      <c r="AO84" s="297"/>
      <c r="AP84" s="297"/>
      <c r="AQ84" s="297"/>
      <c r="AR84" s="297"/>
      <c r="AS84" s="297"/>
      <c r="AT84" s="299"/>
      <c r="AU84" s="299"/>
      <c r="AV84" s="300"/>
      <c r="AW84" s="301"/>
      <c r="AX84" s="300"/>
      <c r="AY84" s="302"/>
      <c r="AZ84" s="301"/>
      <c r="BA84" s="300"/>
      <c r="BB84" s="301"/>
    </row>
    <row r="85" spans="1:54" ht="34.5" customHeight="1" thickTop="1">
      <c r="A85" s="178" t="s">
        <v>140</v>
      </c>
      <c r="B85" s="166" t="s">
        <v>66</v>
      </c>
      <c r="C85" s="167">
        <f t="shared" si="22"/>
        <v>-1.32</v>
      </c>
      <c r="D85" s="168">
        <f t="shared" si="21"/>
        <v>8</v>
      </c>
      <c r="E85" s="211">
        <f t="shared" si="3"/>
        <v>3</v>
      </c>
      <c r="F85" s="211">
        <f t="shared" si="4"/>
        <v>5</v>
      </c>
      <c r="G85" s="127">
        <f t="shared" si="23"/>
        <v>-2</v>
      </c>
      <c r="H85" s="127">
        <f t="shared" si="24"/>
        <v>37.5</v>
      </c>
      <c r="I85" s="139">
        <v>27</v>
      </c>
      <c r="J85" s="139">
        <v>29</v>
      </c>
      <c r="K85" s="139">
        <v>30</v>
      </c>
      <c r="L85" s="139">
        <v>27</v>
      </c>
      <c r="M85" s="139">
        <v>31</v>
      </c>
      <c r="N85" s="139">
        <v>29</v>
      </c>
      <c r="O85" s="139">
        <v>29</v>
      </c>
      <c r="P85" s="144"/>
      <c r="Q85" s="144"/>
      <c r="R85" s="144" t="s">
        <v>10</v>
      </c>
      <c r="S85" s="144"/>
      <c r="T85" s="144"/>
      <c r="U85" s="144"/>
      <c r="V85" s="336"/>
      <c r="W85" s="144" t="s">
        <v>9</v>
      </c>
      <c r="X85" s="273" t="s">
        <v>10</v>
      </c>
      <c r="Y85" s="144" t="s">
        <v>9</v>
      </c>
      <c r="Z85" s="144"/>
      <c r="AA85" s="144"/>
      <c r="AB85" s="144"/>
      <c r="AC85" s="144"/>
      <c r="AD85" s="144"/>
      <c r="AE85" s="144"/>
      <c r="AF85" s="144" t="s">
        <v>10</v>
      </c>
      <c r="AG85" s="144"/>
      <c r="AH85" s="144"/>
      <c r="AI85" s="144" t="s">
        <v>10</v>
      </c>
      <c r="AJ85" s="273"/>
      <c r="AK85" s="144"/>
      <c r="AL85" s="144" t="s">
        <v>9</v>
      </c>
      <c r="AM85" s="144" t="s">
        <v>10</v>
      </c>
      <c r="AN85" s="144"/>
      <c r="AO85" s="144"/>
      <c r="AP85" s="144"/>
      <c r="AQ85" s="144"/>
      <c r="AR85" s="144"/>
      <c r="AS85" s="144"/>
      <c r="AT85" s="69"/>
      <c r="AU85" s="69"/>
      <c r="AV85" s="3"/>
      <c r="AW85" s="62"/>
      <c r="AX85" s="3"/>
      <c r="AY85" s="2"/>
      <c r="AZ85" s="62"/>
      <c r="BA85" s="3"/>
      <c r="BB85" s="62"/>
    </row>
    <row r="86" spans="1:54" s="195" customFormat="1" ht="34.5" customHeight="1" hidden="1">
      <c r="A86" s="179" t="s">
        <v>301</v>
      </c>
      <c r="B86" s="166" t="s">
        <v>66</v>
      </c>
      <c r="C86" s="167">
        <f t="shared" si="22"/>
        <v>0</v>
      </c>
      <c r="D86" s="168">
        <f t="shared" si="21"/>
        <v>0</v>
      </c>
      <c r="E86" s="211">
        <f t="shared" si="3"/>
        <v>0</v>
      </c>
      <c r="F86" s="211">
        <f t="shared" si="4"/>
        <v>0</v>
      </c>
      <c r="G86" s="127">
        <f t="shared" si="23"/>
        <v>0</v>
      </c>
      <c r="H86" s="127" t="e">
        <f t="shared" si="24"/>
        <v>#DIV/0!</v>
      </c>
      <c r="I86" s="191">
        <v>20</v>
      </c>
      <c r="J86" s="191">
        <v>20</v>
      </c>
      <c r="K86" s="191">
        <v>20</v>
      </c>
      <c r="L86" s="191">
        <v>20</v>
      </c>
      <c r="M86" s="191">
        <v>20</v>
      </c>
      <c r="N86" s="191"/>
      <c r="O86" s="191"/>
      <c r="P86" s="192"/>
      <c r="Q86" s="192"/>
      <c r="R86" s="192"/>
      <c r="S86" s="192"/>
      <c r="T86" s="192"/>
      <c r="U86" s="192"/>
      <c r="V86" s="334"/>
      <c r="W86" s="192"/>
      <c r="X86" s="271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271"/>
      <c r="AK86" s="192"/>
      <c r="AL86" s="192"/>
      <c r="AM86" s="192"/>
      <c r="AN86" s="144"/>
      <c r="AO86" s="144"/>
      <c r="AP86" s="144"/>
      <c r="AQ86" s="144"/>
      <c r="AR86" s="144"/>
      <c r="AS86" s="144"/>
      <c r="AT86" s="69"/>
      <c r="AU86" s="69"/>
      <c r="AV86" s="63"/>
      <c r="AW86" s="193"/>
      <c r="AX86" s="63"/>
      <c r="AY86" s="194"/>
      <c r="AZ86" s="193"/>
      <c r="BA86" s="63"/>
      <c r="BB86" s="193"/>
    </row>
    <row r="87" spans="1:54" ht="34.5" customHeight="1" hidden="1">
      <c r="A87" s="178" t="s">
        <v>61</v>
      </c>
      <c r="B87" s="166" t="s">
        <v>66</v>
      </c>
      <c r="C87" s="167">
        <f t="shared" si="22"/>
        <v>0</v>
      </c>
      <c r="D87" s="168">
        <f t="shared" si="21"/>
        <v>0</v>
      </c>
      <c r="E87" s="211">
        <f t="shared" si="3"/>
        <v>0</v>
      </c>
      <c r="F87" s="211">
        <f t="shared" si="4"/>
        <v>0</v>
      </c>
      <c r="G87" s="127">
        <f t="shared" si="23"/>
        <v>0</v>
      </c>
      <c r="H87" s="127" t="e">
        <f t="shared" si="24"/>
        <v>#DIV/0!</v>
      </c>
      <c r="I87" s="139">
        <v>16</v>
      </c>
      <c r="J87" s="139">
        <v>16</v>
      </c>
      <c r="K87" s="139"/>
      <c r="L87" s="139"/>
      <c r="M87" s="139"/>
      <c r="N87" s="139"/>
      <c r="O87" s="139"/>
      <c r="P87" s="144"/>
      <c r="Q87" s="144"/>
      <c r="R87" s="144"/>
      <c r="S87" s="144"/>
      <c r="T87" s="144"/>
      <c r="U87" s="144"/>
      <c r="V87" s="336"/>
      <c r="W87" s="144"/>
      <c r="X87" s="273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273"/>
      <c r="AK87" s="144"/>
      <c r="AL87" s="144"/>
      <c r="AM87" s="144"/>
      <c r="AN87" s="144"/>
      <c r="AO87" s="144"/>
      <c r="AP87" s="144"/>
      <c r="AQ87" s="144"/>
      <c r="AR87" s="144"/>
      <c r="AS87" s="144"/>
      <c r="AT87" s="69"/>
      <c r="AU87" s="69"/>
      <c r="AV87" s="3"/>
      <c r="AW87" s="62"/>
      <c r="AX87" s="3"/>
      <c r="AY87" s="2"/>
      <c r="AZ87" s="62"/>
      <c r="BA87" s="3"/>
      <c r="BB87" s="62"/>
    </row>
    <row r="88" spans="1:54" ht="34.5" customHeight="1">
      <c r="A88" s="289" t="s">
        <v>489</v>
      </c>
      <c r="B88" s="166" t="s">
        <v>66</v>
      </c>
      <c r="C88" s="167">
        <f>G88*0.66</f>
        <v>1.32</v>
      </c>
      <c r="D88" s="168">
        <f>E88+F88</f>
        <v>22</v>
      </c>
      <c r="E88" s="211">
        <f>COUNTIF(P88:AS88,"W")+COUNTIF(P88:AS88,"WL")+COUNTIF(P88:AS88,"WLL")+COUNTIF(P88:AS88,"WW")+COUNTIF(P88:AS88,"WW")+COUNTIF(P88:AS88,"WWL")+COUNTIF(P88:AS88,"WWL")+COUNTIF(P88:AS88,"WWW")+COUNTIF(P88:AS88,"WWW")+COUNTIF(P88:AS88,"WWW")</f>
        <v>12</v>
      </c>
      <c r="F88" s="211">
        <f>COUNTIF(P88:AS88,"L")+COUNTIF(P88:AS88,"WL")+COUNTIF(P88:AS88,"WWL")+COUNTIF(P88:AS88,"LL")+COUNTIF(P88:AS88,"LL")+COUNTIF(P88:AS88,"WLL")+COUNTIF(P88:AS88,"WLL")+COUNTIF(P88:AS88,"LLL")+COUNTIF(P88:AS88,"LLL")+COUNTIF(P88:AS88,"LLL")</f>
        <v>10</v>
      </c>
      <c r="G88" s="127">
        <f>E88-F88</f>
        <v>2</v>
      </c>
      <c r="H88" s="127">
        <f>SUM(E88/D88%)</f>
        <v>54.54545454545455</v>
      </c>
      <c r="I88" s="139"/>
      <c r="J88" s="139">
        <v>0</v>
      </c>
      <c r="K88" s="139">
        <v>-15</v>
      </c>
      <c r="L88" s="139">
        <v>-15</v>
      </c>
      <c r="M88" s="139">
        <v>-15</v>
      </c>
      <c r="N88" s="139">
        <v>-15</v>
      </c>
      <c r="O88" s="139">
        <v>35</v>
      </c>
      <c r="P88" s="144"/>
      <c r="Q88" s="144"/>
      <c r="R88" s="144" t="s">
        <v>10</v>
      </c>
      <c r="S88" s="144" t="s">
        <v>9</v>
      </c>
      <c r="T88" s="144"/>
      <c r="U88" s="144" t="s">
        <v>9</v>
      </c>
      <c r="V88" s="336" t="s">
        <v>9</v>
      </c>
      <c r="W88" s="144"/>
      <c r="X88" s="273" t="s">
        <v>9</v>
      </c>
      <c r="Y88" s="144" t="s">
        <v>9</v>
      </c>
      <c r="Z88" s="144" t="s">
        <v>10</v>
      </c>
      <c r="AA88" s="144" t="s">
        <v>10</v>
      </c>
      <c r="AB88" s="144" t="s">
        <v>9</v>
      </c>
      <c r="AC88" s="144" t="s">
        <v>10</v>
      </c>
      <c r="AD88" s="144" t="s">
        <v>10</v>
      </c>
      <c r="AE88" s="144" t="s">
        <v>9</v>
      </c>
      <c r="AF88" s="144" t="s">
        <v>9</v>
      </c>
      <c r="AG88" s="144" t="s">
        <v>9</v>
      </c>
      <c r="AH88" s="144" t="s">
        <v>10</v>
      </c>
      <c r="AI88" s="144" t="s">
        <v>9</v>
      </c>
      <c r="AJ88" s="273" t="s">
        <v>10</v>
      </c>
      <c r="AK88" s="144" t="s">
        <v>9</v>
      </c>
      <c r="AL88" s="144" t="s">
        <v>10</v>
      </c>
      <c r="AM88" s="144" t="s">
        <v>10</v>
      </c>
      <c r="AN88" s="144" t="s">
        <v>10</v>
      </c>
      <c r="AO88" s="144" t="s">
        <v>9</v>
      </c>
      <c r="AP88" s="144"/>
      <c r="AQ88" s="144"/>
      <c r="AR88" s="144"/>
      <c r="AS88" s="144"/>
      <c r="AT88" s="69"/>
      <c r="AU88" s="69"/>
      <c r="AV88" s="3"/>
      <c r="AW88" s="62"/>
      <c r="AX88" s="3"/>
      <c r="AY88" s="2"/>
      <c r="AZ88" s="62"/>
      <c r="BA88" s="3"/>
      <c r="BB88" s="62"/>
    </row>
    <row r="89" spans="1:54" ht="34.5" customHeight="1">
      <c r="A89" s="178" t="s">
        <v>69</v>
      </c>
      <c r="B89" s="166" t="s">
        <v>66</v>
      </c>
      <c r="C89" s="167">
        <f t="shared" si="22"/>
        <v>0.66</v>
      </c>
      <c r="D89" s="168">
        <f t="shared" si="21"/>
        <v>21</v>
      </c>
      <c r="E89" s="211">
        <f t="shared" si="3"/>
        <v>11</v>
      </c>
      <c r="F89" s="211">
        <f t="shared" si="4"/>
        <v>10</v>
      </c>
      <c r="G89" s="127">
        <f t="shared" si="23"/>
        <v>1</v>
      </c>
      <c r="H89" s="127">
        <f t="shared" si="24"/>
        <v>52.38095238095238</v>
      </c>
      <c r="I89" s="139">
        <v>24</v>
      </c>
      <c r="J89" s="139">
        <v>25</v>
      </c>
      <c r="K89" s="139">
        <v>32</v>
      </c>
      <c r="L89" s="139">
        <v>32</v>
      </c>
      <c r="M89" s="139">
        <v>32</v>
      </c>
      <c r="N89" s="139">
        <v>32</v>
      </c>
      <c r="O89" s="139">
        <v>37</v>
      </c>
      <c r="P89" s="144" t="s">
        <v>10</v>
      </c>
      <c r="Q89" s="144" t="s">
        <v>10</v>
      </c>
      <c r="R89" s="144"/>
      <c r="S89" s="144" t="s">
        <v>10</v>
      </c>
      <c r="T89" s="144" t="s">
        <v>10</v>
      </c>
      <c r="U89" s="144" t="s">
        <v>10</v>
      </c>
      <c r="V89" s="336"/>
      <c r="W89" s="144" t="s">
        <v>10</v>
      </c>
      <c r="X89" s="273" t="s">
        <v>9</v>
      </c>
      <c r="Y89" s="144" t="s">
        <v>9</v>
      </c>
      <c r="Z89" s="144" t="s">
        <v>10</v>
      </c>
      <c r="AA89" s="144" t="s">
        <v>9</v>
      </c>
      <c r="AB89" s="144" t="s">
        <v>9</v>
      </c>
      <c r="AC89" s="144" t="s">
        <v>9</v>
      </c>
      <c r="AD89" s="144" t="s">
        <v>9</v>
      </c>
      <c r="AE89" s="144" t="s">
        <v>9</v>
      </c>
      <c r="AF89" s="144" t="s">
        <v>9</v>
      </c>
      <c r="AG89" s="144" t="s">
        <v>9</v>
      </c>
      <c r="AH89" s="144" t="s">
        <v>9</v>
      </c>
      <c r="AI89" s="144"/>
      <c r="AJ89" s="273" t="s">
        <v>10</v>
      </c>
      <c r="AK89" s="144" t="s">
        <v>10</v>
      </c>
      <c r="AL89" s="144"/>
      <c r="AM89" s="144"/>
      <c r="AN89" s="144" t="s">
        <v>10</v>
      </c>
      <c r="AO89" s="144" t="s">
        <v>9</v>
      </c>
      <c r="AP89" s="144"/>
      <c r="AQ89" s="144"/>
      <c r="AR89" s="144"/>
      <c r="AS89" s="144"/>
      <c r="AT89" s="69"/>
      <c r="AU89" s="69"/>
      <c r="AV89" s="3"/>
      <c r="AW89" s="62"/>
      <c r="AX89" s="3"/>
      <c r="AY89" s="2"/>
      <c r="AZ89" s="62"/>
      <c r="BA89" s="3"/>
      <c r="BB89" s="62"/>
    </row>
    <row r="90" spans="1:54" s="195" customFormat="1" ht="34.5" customHeight="1" hidden="1">
      <c r="A90" s="126" t="s">
        <v>334</v>
      </c>
      <c r="B90" s="166" t="s">
        <v>66</v>
      </c>
      <c r="C90" s="167">
        <f>G90*0.66</f>
        <v>0</v>
      </c>
      <c r="D90" s="168">
        <f t="shared" si="21"/>
        <v>0</v>
      </c>
      <c r="E90" s="211">
        <f>COUNTIF(P90:AS90,"W")+COUNTIF(P90:AS90,"WL")+COUNTIF(P90:AS90,"WLL")+COUNTIF(P90:AS90,"WW")+COUNTIF(P90:AS90,"WW")+COUNTIF(P90:AS90,"WWL")+COUNTIF(P90:AS90,"WWL")+COUNTIF(P90:AS90,"WWW")+COUNTIF(P90:AS90,"WWW")+COUNTIF(P90:AS90,"WWW")</f>
        <v>0</v>
      </c>
      <c r="F90" s="211">
        <f>COUNTIF(P90:AS90,"L")+COUNTIF(P90:AS90,"WL")+COUNTIF(P90:AS90,"WWL")+COUNTIF(P90:AS90,"LL")+COUNTIF(P90:AS90,"LL")+COUNTIF(P90:AS90,"WLL")+COUNTIF(P90:AS90,"WLL")+COUNTIF(P90:AS90,"LLL")+COUNTIF(P90:AS90,"LLL")+COUNTIF(P90:AS90,"LLL")</f>
        <v>0</v>
      </c>
      <c r="G90" s="127">
        <f>E90-F90</f>
        <v>0</v>
      </c>
      <c r="H90" s="127" t="e">
        <f>SUM(E90/D90%)</f>
        <v>#DIV/0!</v>
      </c>
      <c r="I90" s="191" t="s">
        <v>42</v>
      </c>
      <c r="J90" s="191">
        <v>15</v>
      </c>
      <c r="K90" s="191">
        <v>19</v>
      </c>
      <c r="L90" s="191">
        <v>19</v>
      </c>
      <c r="M90" s="191"/>
      <c r="N90" s="191"/>
      <c r="O90" s="191"/>
      <c r="P90" s="192"/>
      <c r="Q90" s="192"/>
      <c r="R90" s="192"/>
      <c r="S90" s="192"/>
      <c r="T90" s="192"/>
      <c r="U90" s="192"/>
      <c r="V90" s="334"/>
      <c r="W90" s="192"/>
      <c r="X90" s="271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271"/>
      <c r="AK90" s="192"/>
      <c r="AL90" s="192"/>
      <c r="AM90" s="192"/>
      <c r="AN90" s="144"/>
      <c r="AO90" s="144"/>
      <c r="AP90" s="144"/>
      <c r="AQ90" s="144"/>
      <c r="AR90" s="144"/>
      <c r="AS90" s="144"/>
      <c r="AT90" s="69"/>
      <c r="AU90" s="69"/>
      <c r="AV90" s="63"/>
      <c r="AW90" s="193"/>
      <c r="AX90" s="63"/>
      <c r="AY90" s="194"/>
      <c r="AZ90" s="193"/>
      <c r="BA90" s="63"/>
      <c r="BB90" s="193"/>
    </row>
    <row r="91" spans="1:54" s="195" customFormat="1" ht="34.5" customHeight="1" hidden="1">
      <c r="A91" s="126" t="s">
        <v>284</v>
      </c>
      <c r="B91" s="166" t="s">
        <v>66</v>
      </c>
      <c r="C91" s="167">
        <f t="shared" si="22"/>
        <v>0</v>
      </c>
      <c r="D91" s="168">
        <f t="shared" si="21"/>
        <v>0</v>
      </c>
      <c r="E91" s="211">
        <f>COUNTIF(P91:AS91,"W")+COUNTIF(P91:AS91,"WL")+COUNTIF(P91:AS91,"WLL")+COUNTIF(P91:AS91,"WW")+COUNTIF(P91:AS91,"WW")+COUNTIF(P91:AS91,"WWL")+COUNTIF(P91:AS91,"WWL")+COUNTIF(P91:AS91,"WWW")+COUNTIF(P91:AS91,"WWW")+COUNTIF(P91:AS91,"WWW")</f>
        <v>0</v>
      </c>
      <c r="F91" s="211">
        <f>COUNTIF(P91:AS91,"L")+COUNTIF(P91:AS91,"WL")+COUNTIF(P91:AS91,"WWL")+COUNTIF(P91:AS91,"LL")+COUNTIF(P91:AS91,"LL")+COUNTIF(P91:AS91,"WLL")+COUNTIF(P91:AS91,"WLL")+COUNTIF(P91:AS91,"LLL")+COUNTIF(P91:AS91,"LLL")+COUNTIF(P91:AS91,"LLL")</f>
        <v>0</v>
      </c>
      <c r="G91" s="127">
        <f t="shared" si="23"/>
        <v>0</v>
      </c>
      <c r="H91" s="127" t="e">
        <f t="shared" si="24"/>
        <v>#DIV/0!</v>
      </c>
      <c r="I91" s="191">
        <v>15</v>
      </c>
      <c r="J91" s="191">
        <v>16</v>
      </c>
      <c r="K91" s="191"/>
      <c r="L91" s="191"/>
      <c r="M91" s="191"/>
      <c r="N91" s="191"/>
      <c r="O91" s="191"/>
      <c r="P91" s="192"/>
      <c r="Q91" s="192"/>
      <c r="R91" s="192"/>
      <c r="S91" s="192"/>
      <c r="T91" s="192"/>
      <c r="U91" s="192"/>
      <c r="V91" s="334"/>
      <c r="W91" s="192"/>
      <c r="X91" s="271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271"/>
      <c r="AK91" s="192"/>
      <c r="AL91" s="192"/>
      <c r="AM91" s="192"/>
      <c r="AN91" s="144"/>
      <c r="AO91" s="144"/>
      <c r="AP91" s="144"/>
      <c r="AQ91" s="144"/>
      <c r="AR91" s="144"/>
      <c r="AS91" s="144"/>
      <c r="AT91" s="69"/>
      <c r="AU91" s="69"/>
      <c r="AV91" s="63"/>
      <c r="AW91" s="193"/>
      <c r="AX91" s="63"/>
      <c r="AY91" s="194"/>
      <c r="AZ91" s="193"/>
      <c r="BA91" s="63"/>
      <c r="BB91" s="193"/>
    </row>
    <row r="92" spans="1:54" s="195" customFormat="1" ht="34.5" customHeight="1" hidden="1">
      <c r="A92" s="126" t="s">
        <v>285</v>
      </c>
      <c r="B92" s="166" t="s">
        <v>66</v>
      </c>
      <c r="C92" s="167">
        <f t="shared" si="22"/>
        <v>0</v>
      </c>
      <c r="D92" s="168">
        <f t="shared" si="21"/>
        <v>0</v>
      </c>
      <c r="E92" s="211">
        <f>COUNTIF(P92:AS92,"W")+COUNTIF(P92:AS92,"WL")+COUNTIF(P92:AS92,"WLL")+COUNTIF(P92:AS92,"WW")+COUNTIF(P92:AS92,"WW")+COUNTIF(P92:AS92,"WWL")+COUNTIF(P92:AS92,"WWL")+COUNTIF(P92:AS92,"WWW")+COUNTIF(P92:AS92,"WWW")+COUNTIF(P92:AS92,"WWW")</f>
        <v>0</v>
      </c>
      <c r="F92" s="211">
        <f>COUNTIF(P92:AS92,"L")+COUNTIF(P92:AS92,"WL")+COUNTIF(P92:AS92,"WWL")+COUNTIF(P92:AS92,"LL")+COUNTIF(P92:AS92,"LL")+COUNTIF(P92:AS92,"WLL")+COUNTIF(P92:AS92,"WLL")+COUNTIF(P92:AS92,"LLL")+COUNTIF(P92:AS92,"LLL")+COUNTIF(P92:AS92,"LLL")</f>
        <v>0</v>
      </c>
      <c r="G92" s="127">
        <f t="shared" si="23"/>
        <v>0</v>
      </c>
      <c r="H92" s="127" t="e">
        <f t="shared" si="24"/>
        <v>#DIV/0!</v>
      </c>
      <c r="I92" s="191">
        <v>15</v>
      </c>
      <c r="J92" s="191">
        <v>16</v>
      </c>
      <c r="K92" s="191"/>
      <c r="L92" s="191"/>
      <c r="M92" s="191"/>
      <c r="N92" s="191"/>
      <c r="O92" s="191"/>
      <c r="P92" s="192"/>
      <c r="Q92" s="192"/>
      <c r="R92" s="192"/>
      <c r="S92" s="192"/>
      <c r="T92" s="192"/>
      <c r="U92" s="192"/>
      <c r="V92" s="334"/>
      <c r="W92" s="192"/>
      <c r="X92" s="271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271"/>
      <c r="AK92" s="192"/>
      <c r="AL92" s="192"/>
      <c r="AM92" s="192"/>
      <c r="AN92" s="144"/>
      <c r="AO92" s="144"/>
      <c r="AP92" s="144"/>
      <c r="AQ92" s="144"/>
      <c r="AR92" s="144"/>
      <c r="AS92" s="144"/>
      <c r="AT92" s="69"/>
      <c r="AU92" s="69"/>
      <c r="AV92" s="63"/>
      <c r="AW92" s="193"/>
      <c r="AX92" s="63"/>
      <c r="AY92" s="194"/>
      <c r="AZ92" s="193"/>
      <c r="BA92" s="63"/>
      <c r="BB92" s="193"/>
    </row>
    <row r="93" spans="1:54" ht="34.5" customHeight="1">
      <c r="A93" s="178" t="s">
        <v>110</v>
      </c>
      <c r="B93" s="166" t="s">
        <v>392</v>
      </c>
      <c r="C93" s="167">
        <f t="shared" si="22"/>
        <v>0.66</v>
      </c>
      <c r="D93" s="168">
        <f t="shared" si="21"/>
        <v>9</v>
      </c>
      <c r="E93" s="211">
        <f t="shared" si="3"/>
        <v>5</v>
      </c>
      <c r="F93" s="211">
        <f t="shared" si="4"/>
        <v>4</v>
      </c>
      <c r="G93" s="127">
        <f t="shared" si="23"/>
        <v>1</v>
      </c>
      <c r="H93" s="127">
        <f t="shared" si="24"/>
        <v>55.55555555555556</v>
      </c>
      <c r="I93" s="139">
        <v>19</v>
      </c>
      <c r="J93" s="139">
        <v>20</v>
      </c>
      <c r="K93" s="139">
        <v>23</v>
      </c>
      <c r="L93" s="139">
        <v>18</v>
      </c>
      <c r="M93" s="139">
        <v>20</v>
      </c>
      <c r="N93" s="139">
        <v>15</v>
      </c>
      <c r="O93" s="139">
        <v>15</v>
      </c>
      <c r="P93" s="144" t="s">
        <v>9</v>
      </c>
      <c r="Q93" s="144" t="s">
        <v>10</v>
      </c>
      <c r="R93" s="144" t="s">
        <v>10</v>
      </c>
      <c r="S93" s="144"/>
      <c r="T93" s="144"/>
      <c r="U93" s="144"/>
      <c r="V93" s="336"/>
      <c r="W93" s="144"/>
      <c r="X93" s="273"/>
      <c r="Y93" s="144"/>
      <c r="Z93" s="144"/>
      <c r="AA93" s="144"/>
      <c r="AB93" s="144" t="s">
        <v>9</v>
      </c>
      <c r="AC93" s="144" t="s">
        <v>9</v>
      </c>
      <c r="AD93" s="144" t="s">
        <v>10</v>
      </c>
      <c r="AE93" s="144" t="s">
        <v>10</v>
      </c>
      <c r="AF93" s="144"/>
      <c r="AG93" s="144"/>
      <c r="AH93" s="144"/>
      <c r="AI93" s="144"/>
      <c r="AJ93" s="273"/>
      <c r="AK93" s="144"/>
      <c r="AL93" s="144"/>
      <c r="AM93" s="144"/>
      <c r="AN93" s="144" t="s">
        <v>9</v>
      </c>
      <c r="AO93" s="144" t="s">
        <v>9</v>
      </c>
      <c r="AP93" s="144"/>
      <c r="AQ93" s="144"/>
      <c r="AR93" s="144"/>
      <c r="AS93" s="144"/>
      <c r="AT93" s="69"/>
      <c r="AU93" s="69"/>
      <c r="AV93" s="3"/>
      <c r="AW93" s="62"/>
      <c r="AX93" s="3"/>
      <c r="AY93" s="2"/>
      <c r="AZ93" s="62"/>
      <c r="BA93" s="3"/>
      <c r="BB93" s="62"/>
    </row>
    <row r="94" spans="1:54" ht="34.5" customHeight="1">
      <c r="A94" s="126" t="s">
        <v>333</v>
      </c>
      <c r="B94" s="166" t="s">
        <v>66</v>
      </c>
      <c r="C94" s="167">
        <f t="shared" si="22"/>
        <v>2.64</v>
      </c>
      <c r="D94" s="168">
        <f t="shared" si="21"/>
        <v>24</v>
      </c>
      <c r="E94" s="211">
        <f>COUNTIF(P94:AS94,"W")+COUNTIF(P94:AS94,"WL")+COUNTIF(P94:AS94,"WLL")+COUNTIF(P94:AS94,"WW")+COUNTIF(P94:AS94,"WW")+COUNTIF(P94:AS94,"WWL")+COUNTIF(P94:AS94,"WWL")+COUNTIF(P94:AS94,"WWW")+COUNTIF(P94:AS94,"WWW")+COUNTIF(P94:AS94,"WWW")</f>
        <v>14</v>
      </c>
      <c r="F94" s="211">
        <f>COUNTIF(P94:AS94,"L")+COUNTIF(P94:AS94,"WL")+COUNTIF(P94:AS94,"WWL")+COUNTIF(P94:AS94,"LL")+COUNTIF(P94:AS94,"LL")+COUNTIF(P94:AS94,"WLL")+COUNTIF(P94:AS94,"WLL")+COUNTIF(P94:AS94,"LLL")+COUNTIF(P94:AS94,"LLL")+COUNTIF(P94:AS94,"LLL")</f>
        <v>10</v>
      </c>
      <c r="G94" s="127">
        <f t="shared" si="23"/>
        <v>4</v>
      </c>
      <c r="H94" s="127">
        <f t="shared" si="24"/>
        <v>58.333333333333336</v>
      </c>
      <c r="I94" s="139"/>
      <c r="J94" s="139">
        <v>15</v>
      </c>
      <c r="K94" s="139">
        <v>23</v>
      </c>
      <c r="L94" s="139">
        <v>34</v>
      </c>
      <c r="M94" s="139">
        <v>34</v>
      </c>
      <c r="N94" s="139">
        <v>29</v>
      </c>
      <c r="O94" s="139">
        <v>31</v>
      </c>
      <c r="P94" s="144" t="s">
        <v>10</v>
      </c>
      <c r="Q94" s="144" t="s">
        <v>9</v>
      </c>
      <c r="R94" s="144"/>
      <c r="S94" s="144" t="s">
        <v>9</v>
      </c>
      <c r="T94" s="144" t="s">
        <v>10</v>
      </c>
      <c r="U94" s="144"/>
      <c r="V94" s="336" t="s">
        <v>9</v>
      </c>
      <c r="W94" s="144" t="s">
        <v>10</v>
      </c>
      <c r="X94" s="273" t="s">
        <v>10</v>
      </c>
      <c r="Y94" s="144" t="s">
        <v>10</v>
      </c>
      <c r="Z94" s="144" t="s">
        <v>9</v>
      </c>
      <c r="AA94" s="144" t="s">
        <v>9</v>
      </c>
      <c r="AB94" s="144" t="s">
        <v>9</v>
      </c>
      <c r="AC94" s="144" t="s">
        <v>10</v>
      </c>
      <c r="AD94" s="144" t="s">
        <v>10</v>
      </c>
      <c r="AE94" s="144" t="s">
        <v>10</v>
      </c>
      <c r="AF94" s="144" t="s">
        <v>9</v>
      </c>
      <c r="AG94" s="144" t="s">
        <v>9</v>
      </c>
      <c r="AH94" s="144" t="s">
        <v>9</v>
      </c>
      <c r="AI94" s="144" t="s">
        <v>9</v>
      </c>
      <c r="AJ94" s="273" t="s">
        <v>9</v>
      </c>
      <c r="AK94" s="144" t="s">
        <v>10</v>
      </c>
      <c r="AL94" s="144" t="s">
        <v>9</v>
      </c>
      <c r="AM94" s="144" t="s">
        <v>10</v>
      </c>
      <c r="AN94" s="144" t="s">
        <v>9</v>
      </c>
      <c r="AO94" s="144" t="s">
        <v>9</v>
      </c>
      <c r="AP94" s="144"/>
      <c r="AQ94" s="144"/>
      <c r="AR94" s="144"/>
      <c r="AS94" s="144"/>
      <c r="AT94" s="69"/>
      <c r="AU94" s="69"/>
      <c r="AV94" s="3"/>
      <c r="AW94" s="62"/>
      <c r="AX94" s="3"/>
      <c r="AY94" s="2"/>
      <c r="AZ94" s="62"/>
      <c r="BA94" s="3"/>
      <c r="BB94" s="62"/>
    </row>
    <row r="95" spans="1:54" ht="34.5" customHeight="1">
      <c r="A95" s="126" t="s">
        <v>235</v>
      </c>
      <c r="B95" s="166" t="s">
        <v>66</v>
      </c>
      <c r="C95" s="167">
        <f>G95*0.66</f>
        <v>-4.62</v>
      </c>
      <c r="D95" s="168">
        <f t="shared" si="21"/>
        <v>23</v>
      </c>
      <c r="E95" s="211">
        <f>COUNTIF(P95:AS95,"W")+COUNTIF(P95:AS95,"WL")+COUNTIF(P95:AS95,"WLL")+COUNTIF(P95:AS95,"WW")+COUNTIF(P95:AS95,"WW")+COUNTIF(P95:AS95,"WWL")+COUNTIF(P95:AS95,"WWL")+COUNTIF(P95:AS95,"WWW")+COUNTIF(P95:AS95,"WWW")+COUNTIF(P95:AS95,"WWW")</f>
        <v>8</v>
      </c>
      <c r="F95" s="211">
        <f>COUNTIF(P95:AS95,"L")+COUNTIF(P95:AS95,"WL")+COUNTIF(P95:AS95,"WWL")+COUNTIF(P95:AS95,"LL")+COUNTIF(P95:AS95,"LL")+COUNTIF(P95:AS95,"WLL")+COUNTIF(P95:AS95,"WLL")+COUNTIF(P95:AS95,"LLL")+COUNTIF(P95:AS95,"LLL")+COUNTIF(P95:AS95,"LLL")</f>
        <v>15</v>
      </c>
      <c r="G95" s="127">
        <f>E95-F95</f>
        <v>-7</v>
      </c>
      <c r="H95" s="127">
        <f>SUM(E95/D95%)</f>
        <v>34.78260869565217</v>
      </c>
      <c r="I95" s="139">
        <v>12</v>
      </c>
      <c r="J95" s="139">
        <v>9</v>
      </c>
      <c r="K95" s="139">
        <v>9</v>
      </c>
      <c r="L95" s="139">
        <v>9</v>
      </c>
      <c r="M95" s="139">
        <v>4</v>
      </c>
      <c r="N95" s="139">
        <v>8</v>
      </c>
      <c r="O95" s="139">
        <v>10</v>
      </c>
      <c r="P95" s="144" t="s">
        <v>10</v>
      </c>
      <c r="Q95" s="144" t="s">
        <v>10</v>
      </c>
      <c r="R95" s="144"/>
      <c r="S95" s="144" t="s">
        <v>9</v>
      </c>
      <c r="T95" s="144" t="s">
        <v>10</v>
      </c>
      <c r="U95" s="144"/>
      <c r="V95" s="336" t="s">
        <v>10</v>
      </c>
      <c r="W95" s="144" t="s">
        <v>10</v>
      </c>
      <c r="X95" s="273" t="s">
        <v>9</v>
      </c>
      <c r="Y95" s="144" t="s">
        <v>10</v>
      </c>
      <c r="Z95" s="144" t="s">
        <v>10</v>
      </c>
      <c r="AA95" s="144" t="s">
        <v>10</v>
      </c>
      <c r="AB95" s="144" t="s">
        <v>9</v>
      </c>
      <c r="AC95" s="144"/>
      <c r="AD95" s="144" t="s">
        <v>10</v>
      </c>
      <c r="AE95" s="144" t="s">
        <v>9</v>
      </c>
      <c r="AF95" s="144" t="s">
        <v>10</v>
      </c>
      <c r="AG95" s="144" t="s">
        <v>10</v>
      </c>
      <c r="AH95" s="144" t="s">
        <v>10</v>
      </c>
      <c r="AI95" s="144" t="s">
        <v>10</v>
      </c>
      <c r="AJ95" s="273" t="s">
        <v>10</v>
      </c>
      <c r="AK95" s="144" t="s">
        <v>9</v>
      </c>
      <c r="AL95" s="144" t="s">
        <v>9</v>
      </c>
      <c r="AM95" s="144" t="s">
        <v>9</v>
      </c>
      <c r="AN95" s="144" t="s">
        <v>10</v>
      </c>
      <c r="AO95" s="144" t="s">
        <v>9</v>
      </c>
      <c r="AP95" s="144"/>
      <c r="AQ95" s="144"/>
      <c r="AR95" s="144"/>
      <c r="AS95" s="144"/>
      <c r="AT95" s="69"/>
      <c r="AU95" s="69"/>
      <c r="AV95" s="3"/>
      <c r="AW95" s="62"/>
      <c r="AX95" s="3"/>
      <c r="AY95" s="2"/>
      <c r="AZ95" s="62"/>
      <c r="BA95" s="3"/>
      <c r="BB95" s="62"/>
    </row>
    <row r="96" spans="1:54" s="195" customFormat="1" ht="34.5" customHeight="1" hidden="1">
      <c r="A96" s="126" t="s">
        <v>251</v>
      </c>
      <c r="B96" s="166" t="s">
        <v>66</v>
      </c>
      <c r="C96" s="167">
        <f t="shared" si="22"/>
        <v>0</v>
      </c>
      <c r="D96" s="168">
        <f t="shared" si="21"/>
        <v>0</v>
      </c>
      <c r="E96" s="211">
        <f t="shared" si="3"/>
        <v>0</v>
      </c>
      <c r="F96" s="211">
        <f t="shared" si="4"/>
        <v>0</v>
      </c>
      <c r="G96" s="127">
        <f t="shared" si="23"/>
        <v>0</v>
      </c>
      <c r="H96" s="127" t="e">
        <f t="shared" si="24"/>
        <v>#DIV/0!</v>
      </c>
      <c r="I96" s="191">
        <v>20</v>
      </c>
      <c r="J96" s="191">
        <v>20</v>
      </c>
      <c r="K96" s="191">
        <v>20</v>
      </c>
      <c r="L96" s="191">
        <v>20</v>
      </c>
      <c r="M96" s="191"/>
      <c r="N96" s="191"/>
      <c r="O96" s="191"/>
      <c r="P96" s="192"/>
      <c r="Q96" s="192"/>
      <c r="R96" s="192"/>
      <c r="S96" s="192"/>
      <c r="T96" s="192"/>
      <c r="U96" s="192"/>
      <c r="V96" s="334"/>
      <c r="W96" s="192"/>
      <c r="X96" s="271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271"/>
      <c r="AK96" s="192"/>
      <c r="AL96" s="192"/>
      <c r="AM96" s="192"/>
      <c r="AN96" s="144"/>
      <c r="AO96" s="144"/>
      <c r="AP96" s="144"/>
      <c r="AQ96" s="144"/>
      <c r="AR96" s="144"/>
      <c r="AS96" s="144"/>
      <c r="AT96" s="69"/>
      <c r="AU96" s="69"/>
      <c r="AV96" s="63"/>
      <c r="AW96" s="193"/>
      <c r="AX96" s="63"/>
      <c r="AY96" s="194"/>
      <c r="AZ96" s="193"/>
      <c r="BA96" s="63"/>
      <c r="BB96" s="193"/>
    </row>
    <row r="97" spans="1:54" ht="34.5" customHeight="1" hidden="1">
      <c r="A97" s="178" t="s">
        <v>131</v>
      </c>
      <c r="B97" s="166" t="s">
        <v>66</v>
      </c>
      <c r="C97" s="167">
        <f t="shared" si="22"/>
        <v>0</v>
      </c>
      <c r="D97" s="168">
        <f t="shared" si="21"/>
        <v>0</v>
      </c>
      <c r="E97" s="211">
        <f t="shared" si="3"/>
        <v>0</v>
      </c>
      <c r="F97" s="211">
        <f t="shared" si="4"/>
        <v>0</v>
      </c>
      <c r="G97" s="127">
        <f t="shared" si="23"/>
        <v>0</v>
      </c>
      <c r="H97" s="127" t="e">
        <f t="shared" si="24"/>
        <v>#DIV/0!</v>
      </c>
      <c r="I97" s="139">
        <v>24</v>
      </c>
      <c r="J97" s="139">
        <v>24</v>
      </c>
      <c r="K97" s="139">
        <v>24</v>
      </c>
      <c r="L97" s="139"/>
      <c r="M97" s="139"/>
      <c r="N97" s="139"/>
      <c r="O97" s="139"/>
      <c r="P97" s="144"/>
      <c r="Q97" s="144"/>
      <c r="R97" s="144"/>
      <c r="S97" s="144"/>
      <c r="T97" s="144"/>
      <c r="U97" s="144"/>
      <c r="V97" s="336"/>
      <c r="W97" s="144"/>
      <c r="X97" s="273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273"/>
      <c r="AK97" s="144"/>
      <c r="AL97" s="144"/>
      <c r="AM97" s="144"/>
      <c r="AN97" s="144"/>
      <c r="AO97" s="144"/>
      <c r="AP97" s="144"/>
      <c r="AQ97" s="144"/>
      <c r="AR97" s="144"/>
      <c r="AS97" s="144"/>
      <c r="AT97" s="69"/>
      <c r="AU97" s="69"/>
      <c r="AV97" s="3"/>
      <c r="AW97" s="62"/>
      <c r="AX97" s="3"/>
      <c r="AY97" s="2"/>
      <c r="AZ97" s="62"/>
      <c r="BA97" s="3"/>
      <c r="BB97" s="62"/>
    </row>
    <row r="98" spans="1:54" ht="34.5" customHeight="1" thickBot="1">
      <c r="A98" s="178" t="s">
        <v>64</v>
      </c>
      <c r="B98" s="166" t="s">
        <v>392</v>
      </c>
      <c r="C98" s="167">
        <f t="shared" si="22"/>
        <v>-1.98</v>
      </c>
      <c r="D98" s="168">
        <f t="shared" si="21"/>
        <v>17</v>
      </c>
      <c r="E98" s="211">
        <f t="shared" si="3"/>
        <v>7</v>
      </c>
      <c r="F98" s="211">
        <f t="shared" si="4"/>
        <v>10</v>
      </c>
      <c r="G98" s="127">
        <f t="shared" si="23"/>
        <v>-3</v>
      </c>
      <c r="H98" s="127">
        <f t="shared" si="24"/>
        <v>41.17647058823529</v>
      </c>
      <c r="I98" s="139">
        <v>18</v>
      </c>
      <c r="J98" s="139">
        <v>13</v>
      </c>
      <c r="K98" s="139">
        <v>18</v>
      </c>
      <c r="L98" s="139">
        <v>21</v>
      </c>
      <c r="M98" s="139">
        <v>21</v>
      </c>
      <c r="N98" s="139">
        <v>18</v>
      </c>
      <c r="O98" s="139">
        <v>18</v>
      </c>
      <c r="P98" s="144" t="s">
        <v>10</v>
      </c>
      <c r="Q98" s="144" t="s">
        <v>9</v>
      </c>
      <c r="R98" s="144" t="s">
        <v>9</v>
      </c>
      <c r="S98" s="144" t="s">
        <v>10</v>
      </c>
      <c r="T98" s="144" t="s">
        <v>10</v>
      </c>
      <c r="U98" s="144" t="s">
        <v>10</v>
      </c>
      <c r="V98" s="336" t="s">
        <v>9</v>
      </c>
      <c r="W98" s="144" t="s">
        <v>9</v>
      </c>
      <c r="X98" s="273"/>
      <c r="Y98" s="144"/>
      <c r="Z98" s="144" t="s">
        <v>10</v>
      </c>
      <c r="AA98" s="144" t="s">
        <v>10</v>
      </c>
      <c r="AB98" s="144"/>
      <c r="AC98" s="144" t="s">
        <v>10</v>
      </c>
      <c r="AD98" s="144"/>
      <c r="AE98" s="144"/>
      <c r="AF98" s="144"/>
      <c r="AG98" s="144" t="s">
        <v>10</v>
      </c>
      <c r="AH98" s="144" t="s">
        <v>10</v>
      </c>
      <c r="AI98" s="144" t="s">
        <v>9</v>
      </c>
      <c r="AJ98" s="273" t="s">
        <v>9</v>
      </c>
      <c r="AK98" s="144" t="s">
        <v>10</v>
      </c>
      <c r="AL98" s="144" t="s">
        <v>9</v>
      </c>
      <c r="AM98" s="144"/>
      <c r="AN98" s="144"/>
      <c r="AO98" s="144"/>
      <c r="AP98" s="144"/>
      <c r="AQ98" s="144"/>
      <c r="AR98" s="144"/>
      <c r="AS98" s="144"/>
      <c r="AT98" s="69"/>
      <c r="AU98" s="69"/>
      <c r="AV98" s="3"/>
      <c r="AW98" s="62"/>
      <c r="AX98" s="3"/>
      <c r="AY98" s="2"/>
      <c r="AZ98" s="62"/>
      <c r="BA98" s="3"/>
      <c r="BB98" s="62"/>
    </row>
    <row r="99" spans="1:54" s="190" customFormat="1" ht="34.5" customHeight="1" hidden="1" thickTop="1">
      <c r="A99" s="179" t="s">
        <v>234</v>
      </c>
      <c r="B99" s="180" t="s">
        <v>221</v>
      </c>
      <c r="C99" s="181">
        <f t="shared" si="22"/>
        <v>0</v>
      </c>
      <c r="D99" s="182">
        <f t="shared" si="21"/>
        <v>0</v>
      </c>
      <c r="E99" s="224">
        <f t="shared" si="3"/>
        <v>0</v>
      </c>
      <c r="F99" s="224">
        <f t="shared" si="4"/>
        <v>0</v>
      </c>
      <c r="G99" s="183">
        <f t="shared" si="23"/>
        <v>0</v>
      </c>
      <c r="H99" s="183" t="e">
        <f t="shared" si="24"/>
        <v>#DIV/0!</v>
      </c>
      <c r="I99" s="184"/>
      <c r="J99" s="184"/>
      <c r="K99" s="184"/>
      <c r="L99" s="184"/>
      <c r="M99" s="184"/>
      <c r="N99" s="184"/>
      <c r="O99" s="184"/>
      <c r="P99" s="185"/>
      <c r="Q99" s="185"/>
      <c r="R99" s="185"/>
      <c r="S99" s="185"/>
      <c r="T99" s="185"/>
      <c r="U99" s="185"/>
      <c r="V99" s="334"/>
      <c r="W99" s="185"/>
      <c r="X99" s="271"/>
      <c r="Y99" s="185"/>
      <c r="Z99" s="185"/>
      <c r="AA99" s="185"/>
      <c r="AB99" s="185"/>
      <c r="AC99" s="185"/>
      <c r="AD99" s="192"/>
      <c r="AE99" s="185"/>
      <c r="AF99" s="185"/>
      <c r="AG99" s="185"/>
      <c r="AH99" s="185"/>
      <c r="AI99" s="185"/>
      <c r="AJ99" s="271"/>
      <c r="AK99" s="185"/>
      <c r="AL99" s="185"/>
      <c r="AM99" s="185"/>
      <c r="AN99" s="144"/>
      <c r="AO99" s="144"/>
      <c r="AP99" s="144"/>
      <c r="AQ99" s="144"/>
      <c r="AR99" s="144"/>
      <c r="AS99" s="144"/>
      <c r="AT99" s="186"/>
      <c r="AU99" s="186"/>
      <c r="AV99" s="187"/>
      <c r="AW99" s="188"/>
      <c r="AX99" s="187"/>
      <c r="AY99" s="189"/>
      <c r="AZ99" s="188"/>
      <c r="BA99" s="187"/>
      <c r="BB99" s="188"/>
    </row>
    <row r="100" spans="1:54" s="329" customFormat="1" ht="34.5" customHeight="1" thickTop="1">
      <c r="A100" s="290" t="s">
        <v>212</v>
      </c>
      <c r="B100" s="291" t="s">
        <v>311</v>
      </c>
      <c r="C100" s="292">
        <f aca="true" t="shared" si="25" ref="C100:C112">G100*0.66</f>
        <v>3.3000000000000003</v>
      </c>
      <c r="D100" s="293">
        <f aca="true" t="shared" si="26" ref="D100:D112">E100+F100</f>
        <v>25</v>
      </c>
      <c r="E100" s="294">
        <f t="shared" si="3"/>
        <v>15</v>
      </c>
      <c r="F100" s="294">
        <f t="shared" si="4"/>
        <v>10</v>
      </c>
      <c r="G100" s="295">
        <f aca="true" t="shared" si="27" ref="G100:G112">E100-F100</f>
        <v>5</v>
      </c>
      <c r="H100" s="295">
        <f aca="true" t="shared" si="28" ref="H100:H112">SUM(E100/D100%)</f>
        <v>60</v>
      </c>
      <c r="I100" s="323">
        <v>27</v>
      </c>
      <c r="J100" s="323">
        <v>28</v>
      </c>
      <c r="K100" s="323">
        <v>23</v>
      </c>
      <c r="L100" s="323">
        <v>9</v>
      </c>
      <c r="M100" s="323">
        <v>5</v>
      </c>
      <c r="N100" s="323">
        <v>10</v>
      </c>
      <c r="O100" s="323">
        <v>10</v>
      </c>
      <c r="P100" s="324" t="s">
        <v>9</v>
      </c>
      <c r="Q100" s="324" t="s">
        <v>10</v>
      </c>
      <c r="R100" s="324" t="s">
        <v>9</v>
      </c>
      <c r="S100" s="324" t="s">
        <v>9</v>
      </c>
      <c r="T100" s="324" t="s">
        <v>10</v>
      </c>
      <c r="U100" s="324"/>
      <c r="V100" s="340" t="s">
        <v>10</v>
      </c>
      <c r="W100" s="324" t="s">
        <v>9</v>
      </c>
      <c r="X100" s="325" t="s">
        <v>10</v>
      </c>
      <c r="Y100" s="324" t="s">
        <v>10</v>
      </c>
      <c r="Z100" s="324" t="s">
        <v>9</v>
      </c>
      <c r="AA100" s="324" t="s">
        <v>10</v>
      </c>
      <c r="AB100" s="324" t="s">
        <v>10</v>
      </c>
      <c r="AC100" s="324" t="s">
        <v>10</v>
      </c>
      <c r="AD100" s="324" t="s">
        <v>9</v>
      </c>
      <c r="AE100" s="324" t="s">
        <v>10</v>
      </c>
      <c r="AF100" s="324" t="s">
        <v>9</v>
      </c>
      <c r="AG100" s="324" t="s">
        <v>9</v>
      </c>
      <c r="AH100" s="324" t="s">
        <v>9</v>
      </c>
      <c r="AI100" s="324" t="s">
        <v>9</v>
      </c>
      <c r="AJ100" s="325" t="s">
        <v>9</v>
      </c>
      <c r="AK100" s="324" t="s">
        <v>9</v>
      </c>
      <c r="AL100" s="324" t="s">
        <v>9</v>
      </c>
      <c r="AM100" s="324" t="s">
        <v>10</v>
      </c>
      <c r="AN100" s="297" t="s">
        <v>9</v>
      </c>
      <c r="AO100" s="297" t="s">
        <v>9</v>
      </c>
      <c r="AP100" s="297"/>
      <c r="AQ100" s="297"/>
      <c r="AR100" s="297"/>
      <c r="AS100" s="297"/>
      <c r="AT100" s="299"/>
      <c r="AU100" s="299"/>
      <c r="AV100" s="326"/>
      <c r="AW100" s="327"/>
      <c r="AX100" s="326"/>
      <c r="AY100" s="328"/>
      <c r="AZ100" s="327"/>
      <c r="BA100" s="326"/>
      <c r="BB100" s="327"/>
    </row>
    <row r="101" spans="1:54" s="190" customFormat="1" ht="3" customHeight="1" hidden="1">
      <c r="A101" s="179" t="s">
        <v>222</v>
      </c>
      <c r="B101" s="180" t="s">
        <v>221</v>
      </c>
      <c r="C101" s="181">
        <f t="shared" si="25"/>
        <v>0</v>
      </c>
      <c r="D101" s="182">
        <f t="shared" si="26"/>
        <v>0</v>
      </c>
      <c r="E101" s="224">
        <f t="shared" si="3"/>
        <v>0</v>
      </c>
      <c r="F101" s="224">
        <f t="shared" si="4"/>
        <v>0</v>
      </c>
      <c r="G101" s="183">
        <f t="shared" si="27"/>
        <v>0</v>
      </c>
      <c r="H101" s="183" t="e">
        <f t="shared" si="28"/>
        <v>#DIV/0!</v>
      </c>
      <c r="I101" s="184"/>
      <c r="J101" s="184"/>
      <c r="K101" s="184"/>
      <c r="L101" s="184"/>
      <c r="M101" s="184"/>
      <c r="N101" s="184"/>
      <c r="O101" s="184"/>
      <c r="P101" s="185"/>
      <c r="Q101" s="185"/>
      <c r="R101" s="185"/>
      <c r="S101" s="185"/>
      <c r="T101" s="185"/>
      <c r="U101" s="185"/>
      <c r="V101" s="334"/>
      <c r="W101" s="185"/>
      <c r="X101" s="271"/>
      <c r="Y101" s="185"/>
      <c r="Z101" s="185"/>
      <c r="AA101" s="185"/>
      <c r="AB101" s="185"/>
      <c r="AC101" s="185"/>
      <c r="AD101" s="192"/>
      <c r="AE101" s="185"/>
      <c r="AF101" s="185"/>
      <c r="AG101" s="185"/>
      <c r="AH101" s="185"/>
      <c r="AI101" s="185"/>
      <c r="AJ101" s="271"/>
      <c r="AK101" s="185"/>
      <c r="AL101" s="185"/>
      <c r="AM101" s="185"/>
      <c r="AN101" s="144"/>
      <c r="AO101" s="144"/>
      <c r="AP101" s="144"/>
      <c r="AQ101" s="144"/>
      <c r="AR101" s="144"/>
      <c r="AS101" s="144"/>
      <c r="AT101" s="186"/>
      <c r="AU101" s="186"/>
      <c r="AV101" s="187"/>
      <c r="AW101" s="188"/>
      <c r="AX101" s="187"/>
      <c r="AY101" s="189"/>
      <c r="AZ101" s="188"/>
      <c r="BA101" s="187"/>
      <c r="BB101" s="188"/>
    </row>
    <row r="102" spans="1:54" s="195" customFormat="1" ht="34.5" customHeight="1">
      <c r="A102" s="126" t="s">
        <v>403</v>
      </c>
      <c r="B102" s="166" t="s">
        <v>221</v>
      </c>
      <c r="C102" s="167">
        <f>G102*0.66</f>
        <v>7.92</v>
      </c>
      <c r="D102" s="168">
        <f>E102+F102</f>
        <v>24</v>
      </c>
      <c r="E102" s="211">
        <f>COUNTIF(P102:AS102,"W")+COUNTIF(P102:AS102,"WL")+COUNTIF(P102:AS102,"WLL")+COUNTIF(P102:AS102,"WW")+COUNTIF(P102:AS102,"WW")+COUNTIF(P102:AS102,"WWL")+COUNTIF(P102:AS102,"WWL")+COUNTIF(P102:AS102,"WWW")+COUNTIF(P102:AS102,"WWW")+COUNTIF(P102:AS102,"WWW")</f>
        <v>18</v>
      </c>
      <c r="F102" s="211">
        <f>COUNTIF(P102:AS102,"L")+COUNTIF(P102:AS102,"WL")+COUNTIF(P102:AS102,"WWL")+COUNTIF(P102:AS102,"LL")+COUNTIF(P102:AS102,"LL")+COUNTIF(P102:AS102,"WLL")+COUNTIF(P102:AS102,"WLL")+COUNTIF(P102:AS102,"LLL")+COUNTIF(P102:AS102,"LLL")+COUNTIF(P102:AS102,"LLL")</f>
        <v>6</v>
      </c>
      <c r="G102" s="127">
        <f>E102-F102</f>
        <v>12</v>
      </c>
      <c r="H102" s="127">
        <f>SUM(E102/D102%)</f>
        <v>75</v>
      </c>
      <c r="I102" s="191">
        <v>20</v>
      </c>
      <c r="J102" s="191" t="s">
        <v>42</v>
      </c>
      <c r="K102" s="191" t="s">
        <v>42</v>
      </c>
      <c r="L102" s="191">
        <v>10</v>
      </c>
      <c r="M102" s="191">
        <v>10</v>
      </c>
      <c r="N102" s="191">
        <v>0</v>
      </c>
      <c r="O102" s="191">
        <v>0</v>
      </c>
      <c r="P102" s="192" t="s">
        <v>9</v>
      </c>
      <c r="Q102" s="192" t="s">
        <v>10</v>
      </c>
      <c r="R102" s="192" t="s">
        <v>10</v>
      </c>
      <c r="S102" s="192" t="s">
        <v>9</v>
      </c>
      <c r="T102" s="192" t="s">
        <v>9</v>
      </c>
      <c r="U102" s="192"/>
      <c r="V102" s="334" t="s">
        <v>9</v>
      </c>
      <c r="W102" s="192"/>
      <c r="X102" s="271" t="s">
        <v>10</v>
      </c>
      <c r="Y102" s="192" t="s">
        <v>9</v>
      </c>
      <c r="Z102" s="192" t="s">
        <v>9</v>
      </c>
      <c r="AA102" s="192" t="s">
        <v>10</v>
      </c>
      <c r="AB102" s="192" t="s">
        <v>9</v>
      </c>
      <c r="AC102" s="192" t="s">
        <v>10</v>
      </c>
      <c r="AD102" s="192" t="s">
        <v>9</v>
      </c>
      <c r="AE102" s="192" t="s">
        <v>9</v>
      </c>
      <c r="AF102" s="192" t="s">
        <v>9</v>
      </c>
      <c r="AG102" s="192" t="s">
        <v>10</v>
      </c>
      <c r="AH102" s="192" t="s">
        <v>9</v>
      </c>
      <c r="AI102" s="192" t="s">
        <v>9</v>
      </c>
      <c r="AJ102" s="271" t="s">
        <v>9</v>
      </c>
      <c r="AK102" s="192" t="s">
        <v>9</v>
      </c>
      <c r="AL102" s="192" t="s">
        <v>9</v>
      </c>
      <c r="AM102" s="192" t="s">
        <v>9</v>
      </c>
      <c r="AN102" s="144" t="s">
        <v>9</v>
      </c>
      <c r="AO102" s="144" t="s">
        <v>9</v>
      </c>
      <c r="AP102" s="144"/>
      <c r="AQ102" s="144"/>
      <c r="AR102" s="144"/>
      <c r="AS102" s="144"/>
      <c r="AT102" s="69"/>
      <c r="AU102" s="69"/>
      <c r="AV102" s="63"/>
      <c r="AW102" s="193"/>
      <c r="AX102" s="63"/>
      <c r="AY102" s="194"/>
      <c r="AZ102" s="193"/>
      <c r="BA102" s="63"/>
      <c r="BB102" s="193"/>
    </row>
    <row r="103" spans="1:54" ht="34.5" customHeight="1">
      <c r="A103" s="126" t="s">
        <v>377</v>
      </c>
      <c r="B103" s="166" t="s">
        <v>496</v>
      </c>
      <c r="C103" s="167">
        <f>G103*0.66</f>
        <v>-0.66</v>
      </c>
      <c r="D103" s="168">
        <f>E103+F103</f>
        <v>5</v>
      </c>
      <c r="E103" s="211">
        <f>COUNTIF(P103:AS103,"W")+COUNTIF(P103:AS103,"WL")+COUNTIF(P103:AS103,"WLL")+COUNTIF(P103:AS103,"WW")+COUNTIF(P103:AS103,"WW")+COUNTIF(P103:AS103,"WWL")+COUNTIF(P103:AS103,"WWL")+COUNTIF(P103:AS103,"WWW")+COUNTIF(P103:AS103,"WWW")+COUNTIF(P103:AS103,"WWW")</f>
        <v>2</v>
      </c>
      <c r="F103" s="211">
        <f>COUNTIF(P103:AS103,"L")+COUNTIF(P103:AS103,"WL")+COUNTIF(P103:AS103,"WWL")+COUNTIF(P103:AS103,"LL")+COUNTIF(P103:AS103,"LL")+COUNTIF(P103:AS103,"WLL")+COUNTIF(P103:AS103,"WLL")+COUNTIF(P103:AS103,"LLL")+COUNTIF(P103:AS103,"LLL")+COUNTIF(P103:AS103,"LLL")</f>
        <v>3</v>
      </c>
      <c r="G103" s="127">
        <f>E103-F103</f>
        <v>-1</v>
      </c>
      <c r="H103" s="127">
        <f>SUM(E103/D103%)</f>
        <v>40</v>
      </c>
      <c r="I103" s="139"/>
      <c r="J103" s="139">
        <v>0</v>
      </c>
      <c r="K103" s="139" t="s">
        <v>42</v>
      </c>
      <c r="L103" s="139">
        <v>10</v>
      </c>
      <c r="M103" s="139">
        <v>10</v>
      </c>
      <c r="N103" s="139">
        <v>10</v>
      </c>
      <c r="O103" s="139">
        <v>10</v>
      </c>
      <c r="P103" s="144"/>
      <c r="Q103" s="144"/>
      <c r="R103" s="144" t="s">
        <v>9</v>
      </c>
      <c r="S103" s="144"/>
      <c r="T103" s="144" t="s">
        <v>9</v>
      </c>
      <c r="U103" s="144"/>
      <c r="V103" s="336"/>
      <c r="W103" s="144"/>
      <c r="X103" s="273"/>
      <c r="Y103" s="144" t="s">
        <v>10</v>
      </c>
      <c r="Z103" s="144"/>
      <c r="AA103" s="144"/>
      <c r="AB103" s="144"/>
      <c r="AC103" s="144"/>
      <c r="AD103" s="144"/>
      <c r="AE103" s="144"/>
      <c r="AF103" s="144"/>
      <c r="AG103" s="144"/>
      <c r="AH103" s="144" t="s">
        <v>10</v>
      </c>
      <c r="AI103" s="144"/>
      <c r="AJ103" s="273"/>
      <c r="AK103" s="144"/>
      <c r="AL103" s="144"/>
      <c r="AM103" s="144" t="s">
        <v>10</v>
      </c>
      <c r="AN103" s="144"/>
      <c r="AO103" s="144"/>
      <c r="AP103" s="144"/>
      <c r="AQ103" s="144"/>
      <c r="AR103" s="144"/>
      <c r="AS103" s="144"/>
      <c r="AT103" s="69"/>
      <c r="AU103" s="69"/>
      <c r="AV103" s="3"/>
      <c r="AW103" s="62"/>
      <c r="AX103" s="3"/>
      <c r="AY103" s="2"/>
      <c r="AZ103" s="62"/>
      <c r="BA103" s="3"/>
      <c r="BB103" s="62"/>
    </row>
    <row r="104" spans="1:54" ht="34.5" customHeight="1" hidden="1">
      <c r="A104" s="126" t="s">
        <v>378</v>
      </c>
      <c r="B104" s="166" t="s">
        <v>318</v>
      </c>
      <c r="C104" s="167">
        <f>G104*0.66</f>
        <v>0</v>
      </c>
      <c r="D104" s="168">
        <f>E104+F104</f>
        <v>0</v>
      </c>
      <c r="E104" s="211">
        <f>COUNTIF(P104:AS104,"W")+COUNTIF(P104:AS104,"WL")+COUNTIF(P104:AS104,"WLL")+COUNTIF(P104:AS104,"WW")+COUNTIF(P104:AS104,"WW")+COUNTIF(P104:AS104,"WWL")+COUNTIF(P104:AS104,"WWL")+COUNTIF(P104:AS104,"WWW")+COUNTIF(P104:AS104,"WWW")+COUNTIF(P104:AS104,"WWW")</f>
        <v>0</v>
      </c>
      <c r="F104" s="211">
        <f>COUNTIF(P104:AS104,"L")+COUNTIF(P104:AS104,"WL")+COUNTIF(P104:AS104,"WWL")+COUNTIF(P104:AS104,"LL")+COUNTIF(P104:AS104,"LL")+COUNTIF(P104:AS104,"WLL")+COUNTIF(P104:AS104,"WLL")+COUNTIF(P104:AS104,"LLL")+COUNTIF(P104:AS104,"LLL")+COUNTIF(P104:AS104,"LLL")</f>
        <v>0</v>
      </c>
      <c r="G104" s="127">
        <f>E104-F104</f>
        <v>0</v>
      </c>
      <c r="H104" s="127" t="e">
        <f>SUM(E104/D104%)</f>
        <v>#DIV/0!</v>
      </c>
      <c r="I104" s="139"/>
      <c r="J104" s="139">
        <v>25</v>
      </c>
      <c r="K104" s="139" t="s">
        <v>42</v>
      </c>
      <c r="L104" s="139">
        <v>10</v>
      </c>
      <c r="M104" s="139">
        <v>10</v>
      </c>
      <c r="N104" s="139"/>
      <c r="O104" s="139"/>
      <c r="P104" s="144"/>
      <c r="Q104" s="144"/>
      <c r="R104" s="144"/>
      <c r="S104" s="144"/>
      <c r="T104" s="144"/>
      <c r="U104" s="144"/>
      <c r="V104" s="336"/>
      <c r="W104" s="144"/>
      <c r="X104" s="273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273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69"/>
      <c r="AU104" s="69"/>
      <c r="AV104" s="3"/>
      <c r="AW104" s="62"/>
      <c r="AX104" s="3"/>
      <c r="AY104" s="2"/>
      <c r="AZ104" s="62"/>
      <c r="BA104" s="3"/>
      <c r="BB104" s="62"/>
    </row>
    <row r="105" spans="1:54" ht="34.5" customHeight="1">
      <c r="A105" s="126" t="s">
        <v>332</v>
      </c>
      <c r="B105" s="166" t="s">
        <v>221</v>
      </c>
      <c r="C105" s="167">
        <f t="shared" si="25"/>
        <v>6.6000000000000005</v>
      </c>
      <c r="D105" s="168">
        <f t="shared" si="26"/>
        <v>16</v>
      </c>
      <c r="E105" s="211">
        <f>COUNTIF(P105:AS105,"W")+COUNTIF(P105:AS105,"WL")+COUNTIF(P105:AS105,"WLL")+COUNTIF(P105:AS105,"WW")+COUNTIF(P105:AS105,"WW")+COUNTIF(P105:AS105,"WWL")+COUNTIF(P105:AS105,"WWL")+COUNTIF(P105:AS105,"WWW")+COUNTIF(P105:AS105,"WWW")+COUNTIF(P105:AS105,"WWW")</f>
        <v>13</v>
      </c>
      <c r="F105" s="211">
        <f>COUNTIF(P105:AS105,"L")+COUNTIF(P105:AS105,"WL")+COUNTIF(P105:AS105,"WWL")+COUNTIF(P105:AS105,"LL")+COUNTIF(P105:AS105,"LL")+COUNTIF(P105:AS105,"WLL")+COUNTIF(P105:AS105,"WLL")+COUNTIF(P105:AS105,"LLL")+COUNTIF(P105:AS105,"LLL")+COUNTIF(P105:AS105,"LLL")</f>
        <v>3</v>
      </c>
      <c r="G105" s="127">
        <f t="shared" si="27"/>
        <v>10</v>
      </c>
      <c r="H105" s="127">
        <f t="shared" si="28"/>
        <v>81.25</v>
      </c>
      <c r="I105" s="139" t="s">
        <v>42</v>
      </c>
      <c r="J105" s="139">
        <v>15</v>
      </c>
      <c r="K105" s="139">
        <v>0</v>
      </c>
      <c r="L105" s="139">
        <v>-3</v>
      </c>
      <c r="M105" s="139">
        <v>0</v>
      </c>
      <c r="N105" s="139">
        <v>-7</v>
      </c>
      <c r="O105" s="139">
        <v>-7</v>
      </c>
      <c r="P105" s="144"/>
      <c r="Q105" s="144" t="s">
        <v>9</v>
      </c>
      <c r="R105" s="144" t="s">
        <v>9</v>
      </c>
      <c r="S105" s="144"/>
      <c r="T105" s="144" t="s">
        <v>10</v>
      </c>
      <c r="U105" s="144"/>
      <c r="V105" s="336" t="s">
        <v>9</v>
      </c>
      <c r="W105" s="144"/>
      <c r="X105" s="273" t="s">
        <v>9</v>
      </c>
      <c r="Y105" s="144" t="s">
        <v>9</v>
      </c>
      <c r="Z105" s="144" t="s">
        <v>9</v>
      </c>
      <c r="AA105" s="144"/>
      <c r="AB105" s="144"/>
      <c r="AC105" s="144" t="s">
        <v>9</v>
      </c>
      <c r="AD105" s="144" t="s">
        <v>9</v>
      </c>
      <c r="AE105" s="144" t="s">
        <v>10</v>
      </c>
      <c r="AF105" s="144" t="s">
        <v>9</v>
      </c>
      <c r="AG105" s="144" t="s">
        <v>9</v>
      </c>
      <c r="AH105" s="144"/>
      <c r="AI105" s="144" t="s">
        <v>9</v>
      </c>
      <c r="AJ105" s="273" t="s">
        <v>9</v>
      </c>
      <c r="AK105" s="144"/>
      <c r="AL105" s="144"/>
      <c r="AM105" s="144" t="s">
        <v>9</v>
      </c>
      <c r="AN105" s="144"/>
      <c r="AO105" s="144" t="s">
        <v>10</v>
      </c>
      <c r="AP105" s="144"/>
      <c r="AQ105" s="144"/>
      <c r="AR105" s="144"/>
      <c r="AS105" s="144"/>
      <c r="AT105" s="69"/>
      <c r="AU105" s="69"/>
      <c r="AV105" s="3"/>
      <c r="AW105" s="62"/>
      <c r="AX105" s="3"/>
      <c r="AY105" s="2"/>
      <c r="AZ105" s="62"/>
      <c r="BA105" s="3"/>
      <c r="BB105" s="62"/>
    </row>
    <row r="106" spans="1:54" ht="34.5" customHeight="1" hidden="1">
      <c r="A106" s="179" t="s">
        <v>331</v>
      </c>
      <c r="B106" s="166" t="s">
        <v>318</v>
      </c>
      <c r="C106" s="167">
        <f t="shared" si="25"/>
        <v>0</v>
      </c>
      <c r="D106" s="168">
        <f t="shared" si="26"/>
        <v>0</v>
      </c>
      <c r="E106" s="211">
        <f>COUNTIF(P106:AS106,"W")+COUNTIF(P106:AS106,"WL")+COUNTIF(P106:AS106,"WLL")+COUNTIF(P106:AS106,"WW")+COUNTIF(P106:AS106,"WW")+COUNTIF(P106:AS106,"WWL")+COUNTIF(P106:AS106,"WWL")+COUNTIF(P106:AS106,"WWW")+COUNTIF(P106:AS106,"WWW")+COUNTIF(P106:AS106,"WWW")</f>
        <v>0</v>
      </c>
      <c r="F106" s="211">
        <f>COUNTIF(P106:AS106,"L")+COUNTIF(P106:AS106,"WL")+COUNTIF(P106:AS106,"WWL")+COUNTIF(P106:AS106,"LL")+COUNTIF(P106:AS106,"LL")+COUNTIF(P106:AS106,"WLL")+COUNTIF(P106:AS106,"WLL")+COUNTIF(P106:AS106,"LLL")+COUNTIF(P106:AS106,"LLL")+COUNTIF(P106:AS106,"LLL")</f>
        <v>0</v>
      </c>
      <c r="G106" s="127">
        <f t="shared" si="27"/>
        <v>0</v>
      </c>
      <c r="H106" s="127" t="e">
        <f t="shared" si="28"/>
        <v>#DIV/0!</v>
      </c>
      <c r="I106" s="139"/>
      <c r="J106" s="139">
        <v>25</v>
      </c>
      <c r="K106" s="139">
        <v>25</v>
      </c>
      <c r="L106" s="139">
        <v>25</v>
      </c>
      <c r="M106" s="139">
        <v>25</v>
      </c>
      <c r="N106" s="139"/>
      <c r="O106" s="139"/>
      <c r="P106" s="144"/>
      <c r="Q106" s="144"/>
      <c r="R106" s="144"/>
      <c r="S106" s="144"/>
      <c r="T106" s="144"/>
      <c r="U106" s="144"/>
      <c r="V106" s="336"/>
      <c r="W106" s="144"/>
      <c r="X106" s="273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273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69"/>
      <c r="AU106" s="69"/>
      <c r="AV106" s="3"/>
      <c r="AW106" s="62"/>
      <c r="AX106" s="3"/>
      <c r="AY106" s="2"/>
      <c r="AZ106" s="62"/>
      <c r="BA106" s="3"/>
      <c r="BB106" s="62"/>
    </row>
    <row r="107" spans="1:54" s="195" customFormat="1" ht="34.5" customHeight="1" hidden="1">
      <c r="A107" s="179" t="s">
        <v>203</v>
      </c>
      <c r="B107" s="166" t="s">
        <v>221</v>
      </c>
      <c r="C107" s="167">
        <f t="shared" si="25"/>
        <v>0</v>
      </c>
      <c r="D107" s="168">
        <f t="shared" si="26"/>
        <v>0</v>
      </c>
      <c r="E107" s="211">
        <f t="shared" si="3"/>
        <v>0</v>
      </c>
      <c r="F107" s="211">
        <f t="shared" si="4"/>
        <v>0</v>
      </c>
      <c r="G107" s="127">
        <f t="shared" si="27"/>
        <v>0</v>
      </c>
      <c r="H107" s="127" t="e">
        <f t="shared" si="28"/>
        <v>#DIV/0!</v>
      </c>
      <c r="I107" s="191">
        <v>-6</v>
      </c>
      <c r="J107" s="191">
        <v>-5</v>
      </c>
      <c r="K107" s="191">
        <v>-5</v>
      </c>
      <c r="L107" s="191">
        <v>-5</v>
      </c>
      <c r="M107" s="191">
        <v>-5</v>
      </c>
      <c r="N107" s="191"/>
      <c r="O107" s="191"/>
      <c r="P107" s="192"/>
      <c r="Q107" s="192"/>
      <c r="R107" s="192"/>
      <c r="S107" s="192"/>
      <c r="T107" s="192"/>
      <c r="U107" s="192"/>
      <c r="V107" s="334"/>
      <c r="W107" s="192"/>
      <c r="X107" s="271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271"/>
      <c r="AK107" s="192"/>
      <c r="AL107" s="192"/>
      <c r="AM107" s="192"/>
      <c r="AN107" s="144"/>
      <c r="AO107" s="144"/>
      <c r="AP107" s="144"/>
      <c r="AQ107" s="144"/>
      <c r="AR107" s="144"/>
      <c r="AS107" s="144"/>
      <c r="AT107" s="69"/>
      <c r="AU107" s="69"/>
      <c r="AV107" s="63"/>
      <c r="AW107" s="193"/>
      <c r="AX107" s="63"/>
      <c r="AY107" s="194"/>
      <c r="AZ107" s="193"/>
      <c r="BA107" s="63"/>
      <c r="BB107" s="193"/>
    </row>
    <row r="108" spans="1:54" ht="34.5" customHeight="1">
      <c r="A108" s="179" t="s">
        <v>364</v>
      </c>
      <c r="B108" s="166" t="s">
        <v>221</v>
      </c>
      <c r="C108" s="167">
        <f>G108*0.66</f>
        <v>0</v>
      </c>
      <c r="D108" s="168">
        <f>E108+F108</f>
        <v>0</v>
      </c>
      <c r="E108" s="211">
        <f>COUNTIF(P108:AS108,"W")+COUNTIF(P108:AS108,"WL")+COUNTIF(P108:AS108,"WLL")+COUNTIF(P108:AS108,"WW")+COUNTIF(P108:AS108,"WW")+COUNTIF(P108:AS108,"WWL")+COUNTIF(P108:AS108,"WWL")+COUNTIF(P108:AS108,"WWW")+COUNTIF(P108:AS108,"WWW")+COUNTIF(P108:AS108,"WWW")</f>
        <v>0</v>
      </c>
      <c r="F108" s="211">
        <f>COUNTIF(P108:AS108,"L")+COUNTIF(P108:AS108,"WL")+COUNTIF(P108:AS108,"WWL")+COUNTIF(P108:AS108,"LL")+COUNTIF(P108:AS108,"LL")+COUNTIF(P108:AS108,"WLL")+COUNTIF(P108:AS108,"WLL")+COUNTIF(P108:AS108,"LLL")+COUNTIF(P108:AS108,"LLL")+COUNTIF(P108:AS108,"LLL")</f>
        <v>0</v>
      </c>
      <c r="G108" s="127">
        <f>E108-F108</f>
        <v>0</v>
      </c>
      <c r="H108" s="127" t="e">
        <f>SUM(E108/D108%)</f>
        <v>#DIV/0!</v>
      </c>
      <c r="I108" s="139"/>
      <c r="J108" s="139">
        <v>0</v>
      </c>
      <c r="K108" s="139">
        <v>-15</v>
      </c>
      <c r="L108" s="139">
        <v>-15</v>
      </c>
      <c r="M108" s="139">
        <v>-15</v>
      </c>
      <c r="N108" s="139">
        <v>-15</v>
      </c>
      <c r="O108" s="139">
        <v>-15</v>
      </c>
      <c r="P108" s="144"/>
      <c r="Q108" s="144"/>
      <c r="R108" s="144"/>
      <c r="S108" s="144"/>
      <c r="T108" s="144"/>
      <c r="U108" s="144"/>
      <c r="V108" s="336"/>
      <c r="W108" s="144"/>
      <c r="X108" s="273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273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69"/>
      <c r="AU108" s="69"/>
      <c r="AV108" s="3"/>
      <c r="AW108" s="62"/>
      <c r="AX108" s="3"/>
      <c r="AY108" s="2"/>
      <c r="AZ108" s="62"/>
      <c r="BA108" s="3"/>
      <c r="BB108" s="62"/>
    </row>
    <row r="109" spans="1:54" ht="34.5" customHeight="1">
      <c r="A109" s="126" t="s">
        <v>363</v>
      </c>
      <c r="B109" s="166" t="s">
        <v>221</v>
      </c>
      <c r="C109" s="167">
        <f>G109*0.66</f>
        <v>3.3000000000000003</v>
      </c>
      <c r="D109" s="168">
        <f>E109+F109</f>
        <v>13</v>
      </c>
      <c r="E109" s="211">
        <f>COUNTIF(P109:AS109,"W")+COUNTIF(P109:AS109,"WL")+COUNTIF(P109:AS109,"WLL")+COUNTIF(P109:AS109,"WW")+COUNTIF(P109:AS109,"WW")+COUNTIF(P109:AS109,"WWL")+COUNTIF(P109:AS109,"WWL")+COUNTIF(P109:AS109,"WWW")+COUNTIF(P109:AS109,"WWW")+COUNTIF(P109:AS109,"WWW")</f>
        <v>9</v>
      </c>
      <c r="F109" s="211">
        <f>COUNTIF(P109:AS109,"L")+COUNTIF(P109:AS109,"WL")+COUNTIF(P109:AS109,"WWL")+COUNTIF(P109:AS109,"LL")+COUNTIF(P109:AS109,"LL")+COUNTIF(P109:AS109,"WLL")+COUNTIF(P109:AS109,"WLL")+COUNTIF(P109:AS109,"LLL")+COUNTIF(P109:AS109,"LLL")+COUNTIF(P109:AS109,"LLL")</f>
        <v>4</v>
      </c>
      <c r="G109" s="127">
        <f>E109-F109</f>
        <v>5</v>
      </c>
      <c r="H109" s="127">
        <f>SUM(E109/D109%)</f>
        <v>69.23076923076923</v>
      </c>
      <c r="I109" s="139"/>
      <c r="J109" s="139">
        <v>0</v>
      </c>
      <c r="K109" s="139">
        <v>0</v>
      </c>
      <c r="L109" s="139">
        <v>-25</v>
      </c>
      <c r="M109" s="139">
        <v>-25</v>
      </c>
      <c r="N109" s="139">
        <v>-26</v>
      </c>
      <c r="O109" s="139">
        <v>-26</v>
      </c>
      <c r="P109" s="144" t="s">
        <v>10</v>
      </c>
      <c r="Q109" s="144"/>
      <c r="R109" s="144" t="s">
        <v>9</v>
      </c>
      <c r="S109" s="144"/>
      <c r="T109" s="144"/>
      <c r="U109" s="144"/>
      <c r="V109" s="336" t="s">
        <v>9</v>
      </c>
      <c r="W109" s="144" t="s">
        <v>10</v>
      </c>
      <c r="X109" s="273"/>
      <c r="Y109" s="144" t="s">
        <v>9</v>
      </c>
      <c r="Z109" s="144" t="s">
        <v>9</v>
      </c>
      <c r="AA109" s="144" t="s">
        <v>9</v>
      </c>
      <c r="AB109" s="144" t="s">
        <v>10</v>
      </c>
      <c r="AC109" s="144"/>
      <c r="AD109" s="144"/>
      <c r="AE109" s="144"/>
      <c r="AF109" s="144"/>
      <c r="AG109" s="144"/>
      <c r="AH109" s="144"/>
      <c r="AI109" s="144"/>
      <c r="AJ109" s="273"/>
      <c r="AK109" s="144" t="s">
        <v>10</v>
      </c>
      <c r="AL109" s="144" t="s">
        <v>9</v>
      </c>
      <c r="AM109" s="144" t="s">
        <v>9</v>
      </c>
      <c r="AN109" s="144" t="s">
        <v>9</v>
      </c>
      <c r="AO109" s="144" t="s">
        <v>9</v>
      </c>
      <c r="AP109" s="144"/>
      <c r="AQ109" s="144"/>
      <c r="AR109" s="144"/>
      <c r="AS109" s="144"/>
      <c r="AT109" s="69"/>
      <c r="AU109" s="69"/>
      <c r="AV109" s="3"/>
      <c r="AW109" s="62"/>
      <c r="AX109" s="3"/>
      <c r="AY109" s="2"/>
      <c r="AZ109" s="62"/>
      <c r="BA109" s="3"/>
      <c r="BB109" s="62"/>
    </row>
    <row r="110" spans="1:54" ht="34.5" customHeight="1" hidden="1">
      <c r="A110" s="178" t="s">
        <v>278</v>
      </c>
      <c r="B110" s="166" t="s">
        <v>271</v>
      </c>
      <c r="C110" s="167">
        <f t="shared" si="25"/>
        <v>0</v>
      </c>
      <c r="D110" s="168">
        <f t="shared" si="26"/>
        <v>0</v>
      </c>
      <c r="E110" s="211">
        <f t="shared" si="3"/>
        <v>0</v>
      </c>
      <c r="F110" s="211">
        <f t="shared" si="4"/>
        <v>0</v>
      </c>
      <c r="G110" s="127">
        <f t="shared" si="27"/>
        <v>0</v>
      </c>
      <c r="H110" s="127" t="e">
        <f t="shared" si="28"/>
        <v>#DIV/0!</v>
      </c>
      <c r="I110" s="139">
        <v>20</v>
      </c>
      <c r="J110" s="139">
        <v>17</v>
      </c>
      <c r="K110" s="139">
        <v>20</v>
      </c>
      <c r="L110" s="139">
        <v>20</v>
      </c>
      <c r="M110" s="139"/>
      <c r="N110" s="139"/>
      <c r="O110" s="139"/>
      <c r="P110" s="144"/>
      <c r="Q110" s="144"/>
      <c r="R110" s="144"/>
      <c r="S110" s="144"/>
      <c r="T110" s="144"/>
      <c r="U110" s="144"/>
      <c r="V110" s="336"/>
      <c r="W110" s="144"/>
      <c r="X110" s="273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273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69"/>
      <c r="AU110" s="69"/>
      <c r="AV110" s="3"/>
      <c r="AW110" s="62"/>
      <c r="AX110" s="3"/>
      <c r="AY110" s="2"/>
      <c r="AZ110" s="62"/>
      <c r="BA110" s="3"/>
      <c r="BB110" s="62"/>
    </row>
    <row r="111" spans="1:54" s="190" customFormat="1" ht="34.5" customHeight="1" hidden="1">
      <c r="A111" s="179" t="s">
        <v>246</v>
      </c>
      <c r="B111" s="180" t="s">
        <v>221</v>
      </c>
      <c r="C111" s="181">
        <f>G111*0.66</f>
        <v>0</v>
      </c>
      <c r="D111" s="182">
        <f>E111+F111</f>
        <v>0</v>
      </c>
      <c r="E111" s="224">
        <f t="shared" si="3"/>
        <v>0</v>
      </c>
      <c r="F111" s="224">
        <f t="shared" si="4"/>
        <v>0</v>
      </c>
      <c r="G111" s="183">
        <f>E111-F111</f>
        <v>0</v>
      </c>
      <c r="H111" s="183" t="e">
        <f>SUM(E111/D111%)</f>
        <v>#DIV/0!</v>
      </c>
      <c r="I111" s="184">
        <v>15</v>
      </c>
      <c r="J111" s="184">
        <v>15</v>
      </c>
      <c r="K111" s="184"/>
      <c r="L111" s="184"/>
      <c r="M111" s="184"/>
      <c r="N111" s="184"/>
      <c r="O111" s="184"/>
      <c r="P111" s="185"/>
      <c r="Q111" s="185"/>
      <c r="R111" s="185"/>
      <c r="S111" s="185"/>
      <c r="T111" s="185"/>
      <c r="U111" s="185"/>
      <c r="V111" s="334"/>
      <c r="W111" s="185"/>
      <c r="X111" s="271"/>
      <c r="Y111" s="185"/>
      <c r="Z111" s="185"/>
      <c r="AA111" s="185"/>
      <c r="AB111" s="185"/>
      <c r="AC111" s="185"/>
      <c r="AD111" s="192"/>
      <c r="AE111" s="185"/>
      <c r="AF111" s="185"/>
      <c r="AG111" s="185"/>
      <c r="AH111" s="185"/>
      <c r="AI111" s="185"/>
      <c r="AJ111" s="271"/>
      <c r="AK111" s="185"/>
      <c r="AL111" s="185"/>
      <c r="AM111" s="185"/>
      <c r="AN111" s="144"/>
      <c r="AO111" s="144"/>
      <c r="AP111" s="144"/>
      <c r="AQ111" s="144"/>
      <c r="AR111" s="144"/>
      <c r="AS111" s="144"/>
      <c r="AT111" s="186"/>
      <c r="AU111" s="186"/>
      <c r="AV111" s="187"/>
      <c r="AW111" s="188"/>
      <c r="AX111" s="187"/>
      <c r="AY111" s="189"/>
      <c r="AZ111" s="188"/>
      <c r="BA111" s="187"/>
      <c r="BB111" s="188"/>
    </row>
    <row r="112" spans="1:54" s="190" customFormat="1" ht="34.5" customHeight="1" hidden="1">
      <c r="A112" s="179" t="s">
        <v>247</v>
      </c>
      <c r="B112" s="180" t="s">
        <v>221</v>
      </c>
      <c r="C112" s="181">
        <f t="shared" si="25"/>
        <v>0</v>
      </c>
      <c r="D112" s="182">
        <f t="shared" si="26"/>
        <v>0</v>
      </c>
      <c r="E112" s="224">
        <f t="shared" si="3"/>
        <v>0</v>
      </c>
      <c r="F112" s="224">
        <f t="shared" si="4"/>
        <v>0</v>
      </c>
      <c r="G112" s="183">
        <f t="shared" si="27"/>
        <v>0</v>
      </c>
      <c r="H112" s="183" t="e">
        <f t="shared" si="28"/>
        <v>#DIV/0!</v>
      </c>
      <c r="I112" s="184"/>
      <c r="J112" s="184"/>
      <c r="K112" s="184"/>
      <c r="L112" s="184"/>
      <c r="M112" s="184"/>
      <c r="N112" s="184"/>
      <c r="O112" s="184"/>
      <c r="P112" s="185"/>
      <c r="Q112" s="185"/>
      <c r="R112" s="185"/>
      <c r="S112" s="185"/>
      <c r="T112" s="185"/>
      <c r="U112" s="185"/>
      <c r="V112" s="334"/>
      <c r="W112" s="185"/>
      <c r="X112" s="271"/>
      <c r="Y112" s="185"/>
      <c r="Z112" s="185"/>
      <c r="AA112" s="185"/>
      <c r="AB112" s="185"/>
      <c r="AC112" s="185"/>
      <c r="AD112" s="192"/>
      <c r="AE112" s="185"/>
      <c r="AF112" s="185"/>
      <c r="AG112" s="185"/>
      <c r="AH112" s="185"/>
      <c r="AI112" s="185"/>
      <c r="AJ112" s="271"/>
      <c r="AK112" s="185"/>
      <c r="AL112" s="185"/>
      <c r="AM112" s="185"/>
      <c r="AN112" s="144"/>
      <c r="AO112" s="144"/>
      <c r="AP112" s="144"/>
      <c r="AQ112" s="144"/>
      <c r="AR112" s="144"/>
      <c r="AS112" s="144"/>
      <c r="AT112" s="186"/>
      <c r="AU112" s="186"/>
      <c r="AV112" s="187"/>
      <c r="AW112" s="188"/>
      <c r="AX112" s="187"/>
      <c r="AY112" s="189"/>
      <c r="AZ112" s="188"/>
      <c r="BA112" s="187"/>
      <c r="BB112" s="188"/>
    </row>
    <row r="113" spans="1:54" s="195" customFormat="1" ht="34.5" customHeight="1" hidden="1">
      <c r="A113" s="289" t="s">
        <v>323</v>
      </c>
      <c r="B113" s="166" t="s">
        <v>221</v>
      </c>
      <c r="C113" s="167">
        <f>G113*0.66</f>
        <v>0</v>
      </c>
      <c r="D113" s="168">
        <f>E113+F113</f>
        <v>0</v>
      </c>
      <c r="E113" s="211">
        <f aca="true" t="shared" si="29" ref="E113:E123">COUNTIF(P113:AS113,"W")+COUNTIF(P113:AS113,"WL")+COUNTIF(P113:AS113,"WLL")+COUNTIF(P113:AS113,"WW")+COUNTIF(P113:AS113,"WW")+COUNTIF(P113:AS113,"WWL")+COUNTIF(P113:AS113,"WWL")+COUNTIF(P113:AS113,"WWW")+COUNTIF(P113:AS113,"WWW")+COUNTIF(P113:AS113,"WWW")</f>
        <v>0</v>
      </c>
      <c r="F113" s="211">
        <f aca="true" t="shared" si="30" ref="F113:F123">COUNTIF(P113:AS113,"L")+COUNTIF(P113:AS113,"WL")+COUNTIF(P113:AS113,"WWL")+COUNTIF(P113:AS113,"LL")+COUNTIF(P113:AS113,"LL")+COUNTIF(P113:AS113,"WLL")+COUNTIF(P113:AS113,"WLL")+COUNTIF(P113:AS113,"LLL")+COUNTIF(P113:AS113,"LLL")+COUNTIF(P113:AS113,"LLL")</f>
        <v>0</v>
      </c>
      <c r="G113" s="127">
        <f>E113-F113</f>
        <v>0</v>
      </c>
      <c r="H113" s="127" t="e">
        <f>SUM(E113/D113%)</f>
        <v>#DIV/0!</v>
      </c>
      <c r="I113" s="191" t="s">
        <v>42</v>
      </c>
      <c r="J113" s="191">
        <v>15</v>
      </c>
      <c r="K113" s="191"/>
      <c r="L113" s="191"/>
      <c r="M113" s="191"/>
      <c r="N113" s="191"/>
      <c r="O113" s="191"/>
      <c r="P113" s="192"/>
      <c r="Q113" s="192"/>
      <c r="R113" s="192"/>
      <c r="S113" s="192"/>
      <c r="T113" s="192"/>
      <c r="U113" s="192"/>
      <c r="V113" s="334"/>
      <c r="W113" s="192"/>
      <c r="X113" s="271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271"/>
      <c r="AK113" s="192"/>
      <c r="AL113" s="192"/>
      <c r="AM113" s="192"/>
      <c r="AN113" s="144"/>
      <c r="AO113" s="144"/>
      <c r="AP113" s="144"/>
      <c r="AQ113" s="144"/>
      <c r="AR113" s="144"/>
      <c r="AS113" s="144"/>
      <c r="AT113" s="69"/>
      <c r="AU113" s="69"/>
      <c r="AV113" s="63"/>
      <c r="AW113" s="193"/>
      <c r="AX113" s="63"/>
      <c r="AY113" s="194"/>
      <c r="AZ113" s="193"/>
      <c r="BA113" s="63"/>
      <c r="BB113" s="193"/>
    </row>
    <row r="114" spans="1:54" ht="34.5" customHeight="1" hidden="1">
      <c r="A114" s="126" t="s">
        <v>375</v>
      </c>
      <c r="B114" s="166" t="s">
        <v>221</v>
      </c>
      <c r="C114" s="167">
        <f>G114*0.66</f>
        <v>0</v>
      </c>
      <c r="D114" s="168">
        <f>E114+F114</f>
        <v>0</v>
      </c>
      <c r="E114" s="211">
        <f>COUNTIF(P114:AS114,"W")+COUNTIF(P114:AS114,"WL")+COUNTIF(P114:AS114,"WLL")+COUNTIF(P114:AS114,"WW")+COUNTIF(P114:AS114,"WW")+COUNTIF(P114:AS114,"WWL")+COUNTIF(P114:AS114,"WWL")+COUNTIF(P114:AS114,"WWW")+COUNTIF(P114:AS114,"WWW")+COUNTIF(P114:AS114,"WWW")</f>
        <v>0</v>
      </c>
      <c r="F114" s="211">
        <f>COUNTIF(P114:AS114,"L")+COUNTIF(P114:AS114,"WL")+COUNTIF(P114:AS114,"WWL")+COUNTIF(P114:AS114,"LL")+COUNTIF(P114:AS114,"LL")+COUNTIF(P114:AS114,"WLL")+COUNTIF(P114:AS114,"WLL")+COUNTIF(P114:AS114,"LLL")+COUNTIF(P114:AS114,"LLL")+COUNTIF(P114:AS114,"LLL")</f>
        <v>0</v>
      </c>
      <c r="G114" s="127">
        <f>E114-F114</f>
        <v>0</v>
      </c>
      <c r="H114" s="127" t="e">
        <f>SUM(E114/D114%)</f>
        <v>#DIV/0!</v>
      </c>
      <c r="I114" s="139">
        <v>15</v>
      </c>
      <c r="J114" s="139">
        <v>15</v>
      </c>
      <c r="K114" s="139" t="s">
        <v>42</v>
      </c>
      <c r="L114" s="139">
        <v>10</v>
      </c>
      <c r="M114" s="139">
        <v>10</v>
      </c>
      <c r="N114" s="139"/>
      <c r="O114" s="139"/>
      <c r="P114" s="144"/>
      <c r="Q114" s="144"/>
      <c r="R114" s="144"/>
      <c r="S114" s="144"/>
      <c r="T114" s="144"/>
      <c r="U114" s="144"/>
      <c r="V114" s="336"/>
      <c r="W114" s="144"/>
      <c r="X114" s="273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273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69"/>
      <c r="AU114" s="69"/>
      <c r="AV114" s="3"/>
      <c r="AW114" s="62"/>
      <c r="AX114" s="3"/>
      <c r="AY114" s="2"/>
      <c r="AZ114" s="62"/>
      <c r="BA114" s="3"/>
      <c r="BB114" s="62"/>
    </row>
    <row r="115" spans="1:54" ht="34.5" customHeight="1" hidden="1">
      <c r="A115" s="179" t="s">
        <v>379</v>
      </c>
      <c r="B115" s="166" t="s">
        <v>221</v>
      </c>
      <c r="C115" s="167">
        <f aca="true" t="shared" si="31" ref="C115:C174">G115*0.66</f>
        <v>0</v>
      </c>
      <c r="D115" s="168">
        <f aca="true" t="shared" si="32" ref="D115:D125">E115+F115</f>
        <v>0</v>
      </c>
      <c r="E115" s="211">
        <f t="shared" si="29"/>
        <v>0</v>
      </c>
      <c r="F115" s="211">
        <f t="shared" si="30"/>
        <v>0</v>
      </c>
      <c r="G115" s="127">
        <f aca="true" t="shared" si="33" ref="G115:G174">E115-F115</f>
        <v>0</v>
      </c>
      <c r="H115" s="127" t="e">
        <f aca="true" t="shared" si="34" ref="H115:H174">SUM(E115/D115%)</f>
        <v>#DIV/0!</v>
      </c>
      <c r="I115" s="139">
        <v>15</v>
      </c>
      <c r="J115" s="139">
        <v>15</v>
      </c>
      <c r="K115" s="139">
        <v>5</v>
      </c>
      <c r="L115" s="139">
        <v>4</v>
      </c>
      <c r="M115" s="139">
        <v>4</v>
      </c>
      <c r="N115" s="139"/>
      <c r="O115" s="139"/>
      <c r="P115" s="144"/>
      <c r="Q115" s="144"/>
      <c r="R115" s="144"/>
      <c r="S115" s="144"/>
      <c r="T115" s="144"/>
      <c r="U115" s="144"/>
      <c r="V115" s="336"/>
      <c r="W115" s="144"/>
      <c r="X115" s="273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273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69"/>
      <c r="AU115" s="69"/>
      <c r="AV115" s="3"/>
      <c r="AW115" s="62"/>
      <c r="AX115" s="3"/>
      <c r="AY115" s="2"/>
      <c r="AZ115" s="62"/>
      <c r="BA115" s="3"/>
      <c r="BB115" s="62"/>
    </row>
    <row r="116" spans="1:54" ht="34.5" customHeight="1" hidden="1">
      <c r="A116" s="178" t="s">
        <v>253</v>
      </c>
      <c r="B116" s="166" t="s">
        <v>271</v>
      </c>
      <c r="C116" s="167">
        <f t="shared" si="31"/>
        <v>0</v>
      </c>
      <c r="D116" s="168">
        <f t="shared" si="32"/>
        <v>0</v>
      </c>
      <c r="E116" s="211">
        <f t="shared" si="29"/>
        <v>0</v>
      </c>
      <c r="F116" s="211">
        <f t="shared" si="30"/>
        <v>0</v>
      </c>
      <c r="G116" s="127">
        <f t="shared" si="33"/>
        <v>0</v>
      </c>
      <c r="H116" s="127" t="e">
        <f t="shared" si="34"/>
        <v>#DIV/0!</v>
      </c>
      <c r="I116" s="139">
        <v>11</v>
      </c>
      <c r="J116" s="139">
        <v>13</v>
      </c>
      <c r="K116" s="139">
        <v>13</v>
      </c>
      <c r="L116" s="139"/>
      <c r="M116" s="139"/>
      <c r="N116" s="139"/>
      <c r="O116" s="139"/>
      <c r="P116" s="144"/>
      <c r="Q116" s="144"/>
      <c r="R116" s="144"/>
      <c r="S116" s="144"/>
      <c r="T116" s="144"/>
      <c r="U116" s="144"/>
      <c r="V116" s="336"/>
      <c r="W116" s="144"/>
      <c r="X116" s="273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273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69"/>
      <c r="AU116" s="69"/>
      <c r="AV116" s="3"/>
      <c r="AW116" s="62"/>
      <c r="AX116" s="3"/>
      <c r="AY116" s="2"/>
      <c r="AZ116" s="62"/>
      <c r="BA116" s="3"/>
      <c r="BB116" s="62"/>
    </row>
    <row r="117" spans="1:54" s="195" customFormat="1" ht="34.5" customHeight="1" hidden="1">
      <c r="A117" s="126" t="s">
        <v>376</v>
      </c>
      <c r="B117" s="166" t="s">
        <v>221</v>
      </c>
      <c r="C117" s="167">
        <f t="shared" si="31"/>
        <v>0</v>
      </c>
      <c r="D117" s="168">
        <f t="shared" si="32"/>
        <v>0</v>
      </c>
      <c r="E117" s="211">
        <f t="shared" si="29"/>
        <v>0</v>
      </c>
      <c r="F117" s="211">
        <f t="shared" si="30"/>
        <v>0</v>
      </c>
      <c r="G117" s="127">
        <f t="shared" si="33"/>
        <v>0</v>
      </c>
      <c r="H117" s="127" t="e">
        <f t="shared" si="34"/>
        <v>#DIV/0!</v>
      </c>
      <c r="I117" s="191">
        <v>-6</v>
      </c>
      <c r="J117" s="191">
        <v>-5</v>
      </c>
      <c r="K117" s="191">
        <v>-5</v>
      </c>
      <c r="L117" s="191">
        <v>30</v>
      </c>
      <c r="M117" s="191">
        <v>30</v>
      </c>
      <c r="N117" s="191"/>
      <c r="O117" s="191"/>
      <c r="P117" s="192"/>
      <c r="Q117" s="192"/>
      <c r="R117" s="192"/>
      <c r="S117" s="192"/>
      <c r="T117" s="192"/>
      <c r="U117" s="192"/>
      <c r="V117" s="334"/>
      <c r="W117" s="192"/>
      <c r="X117" s="271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71"/>
      <c r="AK117" s="192"/>
      <c r="AL117" s="192"/>
      <c r="AM117" s="192"/>
      <c r="AN117" s="144"/>
      <c r="AO117" s="144"/>
      <c r="AP117" s="144"/>
      <c r="AQ117" s="144"/>
      <c r="AR117" s="144"/>
      <c r="AS117" s="144"/>
      <c r="AT117" s="69"/>
      <c r="AU117" s="69"/>
      <c r="AV117" s="63"/>
      <c r="AW117" s="193"/>
      <c r="AX117" s="63"/>
      <c r="AY117" s="194"/>
      <c r="AZ117" s="193"/>
      <c r="BA117" s="63"/>
      <c r="BB117" s="193"/>
    </row>
    <row r="118" spans="1:54" ht="34.5" customHeight="1">
      <c r="A118" s="126" t="s">
        <v>266</v>
      </c>
      <c r="B118" s="166" t="s">
        <v>221</v>
      </c>
      <c r="C118" s="167">
        <f>G118*0.66</f>
        <v>2.64</v>
      </c>
      <c r="D118" s="168">
        <f>E118+F118</f>
        <v>4</v>
      </c>
      <c r="E118" s="211">
        <f>COUNTIF(P118:AS118,"W")+COUNTIF(P118:AS118,"WL")+COUNTIF(P118:AS118,"WLL")+COUNTIF(P118:AS118,"WW")+COUNTIF(P118:AS118,"WW")+COUNTIF(P118:AS118,"WWL")+COUNTIF(P118:AS118,"WWL")+COUNTIF(P118:AS118,"WWW")+COUNTIF(P118:AS118,"WWW")+COUNTIF(P118:AS118,"WWW")</f>
        <v>4</v>
      </c>
      <c r="F118" s="211">
        <f>COUNTIF(P118:AS118,"L")+COUNTIF(P118:AS118,"WL")+COUNTIF(P118:AS118,"WWL")+COUNTIF(P118:AS118,"LL")+COUNTIF(P118:AS118,"LL")+COUNTIF(P118:AS118,"WLL")+COUNTIF(P118:AS118,"WLL")+COUNTIF(P118:AS118,"LLL")+COUNTIF(P118:AS118,"LLL")+COUNTIF(P118:AS118,"LLL")</f>
        <v>0</v>
      </c>
      <c r="G118" s="127">
        <f>E118-F118</f>
        <v>4</v>
      </c>
      <c r="H118" s="127">
        <f>SUM(E118/D118%)</f>
        <v>100</v>
      </c>
      <c r="I118" s="139">
        <v>14</v>
      </c>
      <c r="J118" s="139">
        <v>13</v>
      </c>
      <c r="K118" s="139" t="s">
        <v>42</v>
      </c>
      <c r="L118" s="139">
        <v>10</v>
      </c>
      <c r="M118" s="139">
        <v>10</v>
      </c>
      <c r="N118" s="139">
        <v>11</v>
      </c>
      <c r="O118" s="139">
        <v>11</v>
      </c>
      <c r="P118" s="144" t="s">
        <v>9</v>
      </c>
      <c r="Q118" s="144"/>
      <c r="R118" s="144"/>
      <c r="S118" s="144"/>
      <c r="T118" s="144"/>
      <c r="U118" s="144"/>
      <c r="V118" s="336"/>
      <c r="W118" s="144"/>
      <c r="X118" s="273"/>
      <c r="Y118" s="144"/>
      <c r="Z118" s="144"/>
      <c r="AA118" s="144"/>
      <c r="AB118" s="144"/>
      <c r="AC118" s="144" t="s">
        <v>9</v>
      </c>
      <c r="AD118" s="144"/>
      <c r="AE118" s="144"/>
      <c r="AF118" s="144"/>
      <c r="AG118" s="144"/>
      <c r="AH118" s="144"/>
      <c r="AI118" s="144"/>
      <c r="AJ118" s="273"/>
      <c r="AK118" s="144" t="s">
        <v>9</v>
      </c>
      <c r="AL118" s="144" t="s">
        <v>9</v>
      </c>
      <c r="AM118" s="144"/>
      <c r="AN118" s="144"/>
      <c r="AO118" s="144"/>
      <c r="AP118" s="144"/>
      <c r="AQ118" s="144"/>
      <c r="AR118" s="144"/>
      <c r="AS118" s="144"/>
      <c r="AT118" s="69"/>
      <c r="AU118" s="69"/>
      <c r="AV118" s="3"/>
      <c r="AW118" s="62"/>
      <c r="AX118" s="3"/>
      <c r="AY118" s="2"/>
      <c r="AZ118" s="62"/>
      <c r="BA118" s="3"/>
      <c r="BB118" s="62"/>
    </row>
    <row r="119" spans="1:54" ht="34.5" customHeight="1">
      <c r="A119" s="289" t="s">
        <v>487</v>
      </c>
      <c r="B119" s="166" t="s">
        <v>221</v>
      </c>
      <c r="C119" s="167">
        <f>G119*0.66</f>
        <v>4.62</v>
      </c>
      <c r="D119" s="168">
        <f>E119+F119</f>
        <v>17</v>
      </c>
      <c r="E119" s="211">
        <f>COUNTIF(P119:AS119,"W")+COUNTIF(P119:AS119,"WL")+COUNTIF(P119:AS119,"WLL")+COUNTIF(P119:AS119,"WW")+COUNTIF(P119:AS119,"WW")+COUNTIF(P119:AS119,"WWL")+COUNTIF(P119:AS119,"WWL")+COUNTIF(P119:AS119,"WWW")+COUNTIF(P119:AS119,"WWW")+COUNTIF(P119:AS119,"WWW")</f>
        <v>12</v>
      </c>
      <c r="F119" s="211">
        <f>COUNTIF(P119:AS119,"L")+COUNTIF(P119:AS119,"WL")+COUNTIF(P119:AS119,"WWL")+COUNTIF(P119:AS119,"LL")+COUNTIF(P119:AS119,"LL")+COUNTIF(P119:AS119,"WLL")+COUNTIF(P119:AS119,"WLL")+COUNTIF(P119:AS119,"LLL")+COUNTIF(P119:AS119,"LLL")+COUNTIF(P119:AS119,"LLL")</f>
        <v>5</v>
      </c>
      <c r="G119" s="127">
        <f>E119-F119</f>
        <v>7</v>
      </c>
      <c r="H119" s="127">
        <f>SUM(E119/D119%)</f>
        <v>70.58823529411764</v>
      </c>
      <c r="I119" s="139"/>
      <c r="J119" s="139">
        <v>0</v>
      </c>
      <c r="K119" s="139">
        <v>-15</v>
      </c>
      <c r="L119" s="139">
        <v>-15</v>
      </c>
      <c r="M119" s="139">
        <v>-15</v>
      </c>
      <c r="N119" s="139">
        <v>-15</v>
      </c>
      <c r="O119" s="139">
        <v>5</v>
      </c>
      <c r="P119" s="144"/>
      <c r="Q119" s="144" t="s">
        <v>9</v>
      </c>
      <c r="R119" s="144"/>
      <c r="S119" s="144" t="s">
        <v>10</v>
      </c>
      <c r="T119" s="144" t="s">
        <v>9</v>
      </c>
      <c r="U119" s="144"/>
      <c r="V119" s="336"/>
      <c r="W119" s="144" t="s">
        <v>10</v>
      </c>
      <c r="X119" s="273" t="s">
        <v>9</v>
      </c>
      <c r="Y119" s="144"/>
      <c r="Z119" s="144" t="s">
        <v>9</v>
      </c>
      <c r="AA119" s="144" t="s">
        <v>9</v>
      </c>
      <c r="AB119" s="144" t="s">
        <v>9</v>
      </c>
      <c r="AC119" s="144" t="s">
        <v>9</v>
      </c>
      <c r="AD119" s="144" t="s">
        <v>9</v>
      </c>
      <c r="AE119" s="144" t="s">
        <v>10</v>
      </c>
      <c r="AF119" s="144" t="s">
        <v>9</v>
      </c>
      <c r="AG119" s="144" t="s">
        <v>9</v>
      </c>
      <c r="AH119" s="144" t="s">
        <v>10</v>
      </c>
      <c r="AI119" s="144" t="s">
        <v>9</v>
      </c>
      <c r="AJ119" s="273" t="s">
        <v>10</v>
      </c>
      <c r="AK119" s="144"/>
      <c r="AL119" s="144"/>
      <c r="AM119" s="144"/>
      <c r="AN119" s="144" t="s">
        <v>9</v>
      </c>
      <c r="AO119" s="144"/>
      <c r="AP119" s="144"/>
      <c r="AQ119" s="144"/>
      <c r="AR119" s="144"/>
      <c r="AS119" s="144"/>
      <c r="AT119" s="69"/>
      <c r="AU119" s="69"/>
      <c r="AV119" s="3"/>
      <c r="AW119" s="62"/>
      <c r="AX119" s="3"/>
      <c r="AY119" s="2"/>
      <c r="AZ119" s="62"/>
      <c r="BA119" s="3"/>
      <c r="BB119" s="62"/>
    </row>
    <row r="120" spans="1:54" s="195" customFormat="1" ht="34.5" customHeight="1">
      <c r="A120" s="126" t="s">
        <v>374</v>
      </c>
      <c r="B120" s="166" t="s">
        <v>221</v>
      </c>
      <c r="C120" s="167">
        <f>G120*0.66</f>
        <v>0.66</v>
      </c>
      <c r="D120" s="168">
        <f>E120+F120</f>
        <v>21</v>
      </c>
      <c r="E120" s="211">
        <f>COUNTIF(P120:AS120,"W")+COUNTIF(P120:AS120,"WL")+COUNTIF(P120:AS120,"WLL")+COUNTIF(P120:AS120,"WW")+COUNTIF(P120:AS120,"WW")+COUNTIF(P120:AS120,"WWL")+COUNTIF(P120:AS120,"WWL")+COUNTIF(P120:AS120,"WWW")+COUNTIF(P120:AS120,"WWW")+COUNTIF(P120:AS120,"WWW")</f>
        <v>11</v>
      </c>
      <c r="F120" s="211">
        <f>COUNTIF(P120:AS120,"L")+COUNTIF(P120:AS120,"WL")+COUNTIF(P120:AS120,"WWL")+COUNTIF(P120:AS120,"LL")+COUNTIF(P120:AS120,"LL")+COUNTIF(P120:AS120,"WLL")+COUNTIF(P120:AS120,"WLL")+COUNTIF(P120:AS120,"LLL")+COUNTIF(P120:AS120,"LLL")+COUNTIF(P120:AS120,"LLL")</f>
        <v>10</v>
      </c>
      <c r="G120" s="127">
        <f>E120-F120</f>
        <v>1</v>
      </c>
      <c r="H120" s="127">
        <f>SUM(E120/D120%)</f>
        <v>52.38095238095238</v>
      </c>
      <c r="I120" s="191">
        <v>20</v>
      </c>
      <c r="J120" s="191" t="s">
        <v>42</v>
      </c>
      <c r="K120" s="191" t="s">
        <v>42</v>
      </c>
      <c r="L120" s="191">
        <v>10</v>
      </c>
      <c r="M120" s="191">
        <v>10</v>
      </c>
      <c r="N120" s="191">
        <v>5</v>
      </c>
      <c r="O120" s="191">
        <v>6</v>
      </c>
      <c r="P120" s="192" t="s">
        <v>9</v>
      </c>
      <c r="Q120" s="192" t="s">
        <v>9</v>
      </c>
      <c r="R120" s="192" t="s">
        <v>10</v>
      </c>
      <c r="S120" s="192" t="s">
        <v>9</v>
      </c>
      <c r="T120" s="192" t="s">
        <v>9</v>
      </c>
      <c r="U120" s="192" t="s">
        <v>10</v>
      </c>
      <c r="V120" s="334" t="s">
        <v>500</v>
      </c>
      <c r="W120" s="192" t="s">
        <v>9</v>
      </c>
      <c r="X120" s="271" t="s">
        <v>10</v>
      </c>
      <c r="Y120" s="192"/>
      <c r="Z120" s="192"/>
      <c r="AA120" s="192" t="s">
        <v>9</v>
      </c>
      <c r="AB120" s="192" t="s">
        <v>10</v>
      </c>
      <c r="AC120" s="192"/>
      <c r="AD120" s="192" t="s">
        <v>9</v>
      </c>
      <c r="AE120" s="192" t="s">
        <v>9</v>
      </c>
      <c r="AF120" s="192" t="s">
        <v>10</v>
      </c>
      <c r="AG120" s="192" t="s">
        <v>9</v>
      </c>
      <c r="AH120" s="192" t="s">
        <v>10</v>
      </c>
      <c r="AI120" s="192" t="s">
        <v>10</v>
      </c>
      <c r="AJ120" s="271" t="s">
        <v>10</v>
      </c>
      <c r="AK120" s="192" t="s">
        <v>9</v>
      </c>
      <c r="AL120" s="192" t="s">
        <v>10</v>
      </c>
      <c r="AM120" s="192" t="s">
        <v>10</v>
      </c>
      <c r="AN120" s="144"/>
      <c r="AO120" s="144" t="s">
        <v>9</v>
      </c>
      <c r="AP120" s="144"/>
      <c r="AQ120" s="144"/>
      <c r="AR120" s="144"/>
      <c r="AS120" s="144"/>
      <c r="AT120" s="69"/>
      <c r="AU120" s="69"/>
      <c r="AV120" s="63"/>
      <c r="AW120" s="193"/>
      <c r="AX120" s="63"/>
      <c r="AY120" s="194"/>
      <c r="AZ120" s="193"/>
      <c r="BA120" s="63"/>
      <c r="BB120" s="193"/>
    </row>
    <row r="121" spans="1:54" ht="34.5" customHeight="1" thickBot="1">
      <c r="A121" s="179" t="s">
        <v>330</v>
      </c>
      <c r="B121" s="166" t="s">
        <v>311</v>
      </c>
      <c r="C121" s="167">
        <f t="shared" si="31"/>
        <v>0</v>
      </c>
      <c r="D121" s="168">
        <f t="shared" si="32"/>
        <v>0</v>
      </c>
      <c r="E121" s="211">
        <f t="shared" si="29"/>
        <v>0</v>
      </c>
      <c r="F121" s="211">
        <f t="shared" si="30"/>
        <v>0</v>
      </c>
      <c r="G121" s="127">
        <f t="shared" si="33"/>
        <v>0</v>
      </c>
      <c r="H121" s="127" t="e">
        <f t="shared" si="34"/>
        <v>#DIV/0!</v>
      </c>
      <c r="I121" s="139"/>
      <c r="J121" s="139">
        <v>25</v>
      </c>
      <c r="K121" s="139">
        <v>5</v>
      </c>
      <c r="L121" s="139">
        <v>11</v>
      </c>
      <c r="M121" s="139">
        <v>12</v>
      </c>
      <c r="N121" s="139">
        <v>12</v>
      </c>
      <c r="O121" s="139">
        <v>12</v>
      </c>
      <c r="P121" s="144"/>
      <c r="Q121" s="144"/>
      <c r="R121" s="144"/>
      <c r="S121" s="144"/>
      <c r="T121" s="144"/>
      <c r="U121" s="144"/>
      <c r="V121" s="336"/>
      <c r="W121" s="144"/>
      <c r="X121" s="273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273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69"/>
      <c r="AU121" s="69"/>
      <c r="AV121" s="3"/>
      <c r="AW121" s="62"/>
      <c r="AX121" s="3"/>
      <c r="AY121" s="2"/>
      <c r="AZ121" s="62"/>
      <c r="BA121" s="3"/>
      <c r="BB121" s="62"/>
    </row>
    <row r="122" spans="1:54" ht="34.5" customHeight="1" hidden="1" thickBot="1">
      <c r="A122" s="126" t="s">
        <v>362</v>
      </c>
      <c r="B122" s="166" t="s">
        <v>311</v>
      </c>
      <c r="C122" s="167">
        <f>G122*0.66</f>
        <v>0</v>
      </c>
      <c r="D122" s="168">
        <f>E122+F122</f>
        <v>0</v>
      </c>
      <c r="E122" s="211">
        <f t="shared" si="29"/>
        <v>0</v>
      </c>
      <c r="F122" s="211">
        <f t="shared" si="30"/>
        <v>0</v>
      </c>
      <c r="G122" s="127">
        <f>E122-F122</f>
        <v>0</v>
      </c>
      <c r="H122" s="127" t="e">
        <f>SUM(E122/D122%)</f>
        <v>#DIV/0!</v>
      </c>
      <c r="I122" s="139"/>
      <c r="J122" s="139">
        <v>25</v>
      </c>
      <c r="K122" s="139">
        <v>0</v>
      </c>
      <c r="L122" s="139">
        <v>-5</v>
      </c>
      <c r="M122" s="139">
        <v>-10</v>
      </c>
      <c r="N122" s="139"/>
      <c r="O122" s="139"/>
      <c r="P122" s="144"/>
      <c r="Q122" s="144"/>
      <c r="R122" s="144"/>
      <c r="S122" s="144"/>
      <c r="T122" s="144"/>
      <c r="U122" s="144"/>
      <c r="V122" s="336"/>
      <c r="W122" s="144"/>
      <c r="X122" s="273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273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69"/>
      <c r="AU122" s="69"/>
      <c r="AV122" s="3"/>
      <c r="AW122" s="62"/>
      <c r="AX122" s="3"/>
      <c r="AY122" s="2"/>
      <c r="AZ122" s="62"/>
      <c r="BA122" s="3"/>
      <c r="BB122" s="62"/>
    </row>
    <row r="123" spans="1:54" ht="34.5" customHeight="1" hidden="1">
      <c r="A123" s="126" t="s">
        <v>329</v>
      </c>
      <c r="B123" s="166" t="s">
        <v>221</v>
      </c>
      <c r="C123" s="167">
        <f>G123*0.66</f>
        <v>0</v>
      </c>
      <c r="D123" s="168">
        <f>E123+F123</f>
        <v>0</v>
      </c>
      <c r="E123" s="211">
        <f t="shared" si="29"/>
        <v>0</v>
      </c>
      <c r="F123" s="211">
        <f t="shared" si="30"/>
        <v>0</v>
      </c>
      <c r="G123" s="127">
        <f>E123-F123</f>
        <v>0</v>
      </c>
      <c r="H123" s="127" t="e">
        <f>SUM(E123/D123%)</f>
        <v>#DIV/0!</v>
      </c>
      <c r="I123" s="139"/>
      <c r="J123" s="139">
        <v>25</v>
      </c>
      <c r="K123" s="139">
        <v>25</v>
      </c>
      <c r="L123" s="139">
        <v>25</v>
      </c>
      <c r="M123" s="139"/>
      <c r="N123" s="139"/>
      <c r="O123" s="139"/>
      <c r="P123" s="144"/>
      <c r="Q123" s="144"/>
      <c r="R123" s="144"/>
      <c r="S123" s="144"/>
      <c r="T123" s="144"/>
      <c r="U123" s="144"/>
      <c r="V123" s="336"/>
      <c r="W123" s="144"/>
      <c r="X123" s="273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273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69"/>
      <c r="AU123" s="69"/>
      <c r="AV123" s="3"/>
      <c r="AW123" s="62"/>
      <c r="AX123" s="3"/>
      <c r="AY123" s="2"/>
      <c r="AZ123" s="62"/>
      <c r="BA123" s="3"/>
      <c r="BB123" s="62"/>
    </row>
    <row r="124" spans="1:54" s="208" customFormat="1" ht="34.5" customHeight="1" hidden="1" thickBot="1">
      <c r="A124" s="225" t="s">
        <v>297</v>
      </c>
      <c r="B124" s="198" t="s">
        <v>271</v>
      </c>
      <c r="C124" s="199">
        <f t="shared" si="31"/>
        <v>0</v>
      </c>
      <c r="D124" s="200">
        <f t="shared" si="32"/>
        <v>0</v>
      </c>
      <c r="E124" s="246">
        <f t="shared" si="3"/>
        <v>0</v>
      </c>
      <c r="F124" s="246">
        <f t="shared" si="4"/>
        <v>0</v>
      </c>
      <c r="G124" s="201">
        <f t="shared" si="33"/>
        <v>0</v>
      </c>
      <c r="H124" s="201" t="e">
        <f t="shared" si="34"/>
        <v>#DIV/0!</v>
      </c>
      <c r="I124" s="202">
        <v>12</v>
      </c>
      <c r="J124" s="202">
        <v>13</v>
      </c>
      <c r="K124" s="202">
        <v>13</v>
      </c>
      <c r="L124" s="202">
        <v>13</v>
      </c>
      <c r="M124" s="202"/>
      <c r="N124" s="202"/>
      <c r="O124" s="202"/>
      <c r="P124" s="203"/>
      <c r="Q124" s="203"/>
      <c r="R124" s="203"/>
      <c r="S124" s="203"/>
      <c r="T124" s="203"/>
      <c r="U124" s="203"/>
      <c r="V124" s="337"/>
      <c r="W124" s="203"/>
      <c r="X124" s="275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75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4"/>
      <c r="AU124" s="204"/>
      <c r="AV124" s="205"/>
      <c r="AW124" s="206"/>
      <c r="AX124" s="205"/>
      <c r="AY124" s="207"/>
      <c r="AZ124" s="206"/>
      <c r="BA124" s="205"/>
      <c r="BB124" s="206"/>
    </row>
    <row r="125" spans="1:54" ht="34.5" customHeight="1" hidden="1" thickTop="1">
      <c r="A125" s="289" t="s">
        <v>312</v>
      </c>
      <c r="B125" s="166" t="s">
        <v>271</v>
      </c>
      <c r="C125" s="167">
        <f t="shared" si="31"/>
        <v>0</v>
      </c>
      <c r="D125" s="168">
        <f t="shared" si="32"/>
        <v>0</v>
      </c>
      <c r="E125" s="211">
        <f>COUNTIF(P125:AS125,"W")+COUNTIF(P125:AS125,"WL")+COUNTIF(P125:AS125,"WLL")+COUNTIF(P125:AS125,"WW")+COUNTIF(P125:AS125,"WW")+COUNTIF(P125:AS125,"WWL")+COUNTIF(P125:AS125,"WWL")+COUNTIF(P125:AS125,"WWW")+COUNTIF(P125:AS125,"WWW")+COUNTIF(P125:AS125,"WWW")</f>
        <v>0</v>
      </c>
      <c r="F125" s="211">
        <f>COUNTIF(P125:AS125,"L")+COUNTIF(P125:AS125,"WL")+COUNTIF(P125:AS125,"WWL")+COUNTIF(P125:AS125,"LL")+COUNTIF(P125:AS125,"LL")+COUNTIF(P125:AS125,"WLL")+COUNTIF(P125:AS125,"WLL")+COUNTIF(P125:AS125,"LLL")+COUNTIF(P125:AS125,"LLL")+COUNTIF(P125:AS125,"LLL")</f>
        <v>0</v>
      </c>
      <c r="G125" s="127">
        <f t="shared" si="33"/>
        <v>0</v>
      </c>
      <c r="H125" s="127" t="e">
        <f t="shared" si="34"/>
        <v>#DIV/0!</v>
      </c>
      <c r="I125" s="139">
        <v>11</v>
      </c>
      <c r="J125" s="139">
        <v>25</v>
      </c>
      <c r="K125" s="139"/>
      <c r="L125" s="139"/>
      <c r="M125" s="139"/>
      <c r="N125" s="139"/>
      <c r="O125" s="139"/>
      <c r="P125" s="144"/>
      <c r="Q125" s="144"/>
      <c r="R125" s="144"/>
      <c r="S125" s="144"/>
      <c r="T125" s="144"/>
      <c r="U125" s="144"/>
      <c r="V125" s="336"/>
      <c r="W125" s="144"/>
      <c r="X125" s="273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273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69"/>
      <c r="AU125" s="69"/>
      <c r="AV125" s="3"/>
      <c r="AW125" s="62"/>
      <c r="AX125" s="3"/>
      <c r="AY125" s="2"/>
      <c r="AZ125" s="62"/>
      <c r="BA125" s="3"/>
      <c r="BB125" s="62"/>
    </row>
    <row r="126" spans="1:54" s="303" customFormat="1" ht="34.5" customHeight="1" thickTop="1">
      <c r="A126" s="320" t="s">
        <v>280</v>
      </c>
      <c r="B126" s="291" t="s">
        <v>3</v>
      </c>
      <c r="C126" s="292">
        <f t="shared" si="31"/>
        <v>-1.98</v>
      </c>
      <c r="D126" s="293">
        <f aca="true" t="shared" si="35" ref="D126:D184">E126+F126</f>
        <v>5</v>
      </c>
      <c r="E126" s="294">
        <f t="shared" si="3"/>
        <v>1</v>
      </c>
      <c r="F126" s="294">
        <f t="shared" si="4"/>
        <v>4</v>
      </c>
      <c r="G126" s="295">
        <f t="shared" si="33"/>
        <v>-3</v>
      </c>
      <c r="H126" s="295">
        <f t="shared" si="34"/>
        <v>20</v>
      </c>
      <c r="I126" s="296">
        <v>2</v>
      </c>
      <c r="J126" s="296">
        <v>3</v>
      </c>
      <c r="K126" s="296">
        <v>5</v>
      </c>
      <c r="L126" s="296">
        <v>5</v>
      </c>
      <c r="M126" s="296">
        <v>5</v>
      </c>
      <c r="N126" s="296">
        <v>7</v>
      </c>
      <c r="O126" s="296">
        <v>9</v>
      </c>
      <c r="P126" s="297"/>
      <c r="Q126" s="297"/>
      <c r="R126" s="297"/>
      <c r="S126" s="297"/>
      <c r="T126" s="297"/>
      <c r="U126" s="297"/>
      <c r="V126" s="339"/>
      <c r="W126" s="297"/>
      <c r="X126" s="298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8" t="s">
        <v>10</v>
      </c>
      <c r="AK126" s="297" t="s">
        <v>10</v>
      </c>
      <c r="AL126" s="297" t="s">
        <v>10</v>
      </c>
      <c r="AM126" s="297" t="s">
        <v>9</v>
      </c>
      <c r="AN126" s="297" t="s">
        <v>10</v>
      </c>
      <c r="AO126" s="297"/>
      <c r="AP126" s="297"/>
      <c r="AQ126" s="297"/>
      <c r="AR126" s="297"/>
      <c r="AS126" s="297"/>
      <c r="AT126" s="299"/>
      <c r="AU126" s="299"/>
      <c r="AV126" s="300"/>
      <c r="AW126" s="301"/>
      <c r="AX126" s="300"/>
      <c r="AY126" s="302"/>
      <c r="AZ126" s="301"/>
      <c r="BA126" s="300"/>
      <c r="BB126" s="301"/>
    </row>
    <row r="127" spans="1:54" ht="34.5" customHeight="1">
      <c r="A127" s="178" t="s">
        <v>254</v>
      </c>
      <c r="B127" s="166" t="s">
        <v>3</v>
      </c>
      <c r="C127" s="167">
        <f t="shared" si="31"/>
        <v>1.32</v>
      </c>
      <c r="D127" s="168">
        <f t="shared" si="35"/>
        <v>24</v>
      </c>
      <c r="E127" s="211">
        <f>COUNTIF(P127:AS127,"W")+COUNTIF(P127:AS127,"WL")+COUNTIF(P127:AS127,"WLL")+COUNTIF(P127:AS127,"WW")+COUNTIF(P127:AS127,"WW")+COUNTIF(P127:AS127,"WWL")+COUNTIF(P127:AS127,"WWL")+COUNTIF(P127:AS127,"WWW")+COUNTIF(P127:AS127,"WWW")+COUNTIF(P127:AS127,"WWW")</f>
        <v>13</v>
      </c>
      <c r="F127" s="211">
        <f>COUNTIF(P127:AS127,"L")+COUNTIF(P127:AS127,"WL")+COUNTIF(P127:AS127,"WWL")+COUNTIF(P127:AS127,"LL")+COUNTIF(P127:AS127,"LL")+COUNTIF(P127:AS127,"WLL")+COUNTIF(P127:AS127,"WLL")+COUNTIF(P127:AS127,"LLL")+COUNTIF(P127:AS127,"LLL")+COUNTIF(P127:AS127,"LLL")</f>
        <v>11</v>
      </c>
      <c r="G127" s="127">
        <f t="shared" si="33"/>
        <v>2</v>
      </c>
      <c r="H127" s="127">
        <f t="shared" si="34"/>
        <v>54.16666666666667</v>
      </c>
      <c r="I127" s="139">
        <v>20</v>
      </c>
      <c r="J127" s="139">
        <v>19</v>
      </c>
      <c r="K127" s="139">
        <v>17</v>
      </c>
      <c r="L127" s="139">
        <v>17</v>
      </c>
      <c r="M127" s="139">
        <v>17</v>
      </c>
      <c r="N127" s="139">
        <v>15</v>
      </c>
      <c r="O127" s="139">
        <v>15</v>
      </c>
      <c r="P127" s="144" t="s">
        <v>10</v>
      </c>
      <c r="Q127" s="144" t="s">
        <v>10</v>
      </c>
      <c r="R127" s="144" t="s">
        <v>9</v>
      </c>
      <c r="S127" s="144" t="s">
        <v>9</v>
      </c>
      <c r="T127" s="144" t="s">
        <v>9</v>
      </c>
      <c r="U127" s="144" t="s">
        <v>9</v>
      </c>
      <c r="V127" s="336" t="s">
        <v>10</v>
      </c>
      <c r="W127" s="144" t="s">
        <v>9</v>
      </c>
      <c r="X127" s="273"/>
      <c r="Y127" s="144" t="s">
        <v>10</v>
      </c>
      <c r="Z127" s="144" t="s">
        <v>9</v>
      </c>
      <c r="AA127" s="144" t="s">
        <v>9</v>
      </c>
      <c r="AB127" s="144" t="s">
        <v>10</v>
      </c>
      <c r="AC127" s="144"/>
      <c r="AD127" s="144" t="s">
        <v>10</v>
      </c>
      <c r="AE127" s="144" t="s">
        <v>10</v>
      </c>
      <c r="AF127" s="144" t="s">
        <v>10</v>
      </c>
      <c r="AG127" s="144" t="s">
        <v>9</v>
      </c>
      <c r="AH127" s="144" t="s">
        <v>10</v>
      </c>
      <c r="AI127" s="144" t="s">
        <v>9</v>
      </c>
      <c r="AJ127" s="273" t="s">
        <v>9</v>
      </c>
      <c r="AK127" s="144" t="s">
        <v>10</v>
      </c>
      <c r="AL127" s="144" t="s">
        <v>9</v>
      </c>
      <c r="AM127" s="144" t="s">
        <v>9</v>
      </c>
      <c r="AN127" s="144" t="s">
        <v>9</v>
      </c>
      <c r="AO127" s="144" t="s">
        <v>10</v>
      </c>
      <c r="AP127" s="144"/>
      <c r="AQ127" s="144"/>
      <c r="AR127" s="144"/>
      <c r="AS127" s="144"/>
      <c r="AT127" s="69"/>
      <c r="AU127" s="69"/>
      <c r="AV127" s="3"/>
      <c r="AW127" s="62"/>
      <c r="AX127" s="3"/>
      <c r="AY127" s="2"/>
      <c r="AZ127" s="62"/>
      <c r="BA127" s="3"/>
      <c r="BB127" s="62"/>
    </row>
    <row r="128" spans="1:54" s="190" customFormat="1" ht="34.5" customHeight="1" hidden="1">
      <c r="A128" s="126" t="s">
        <v>281</v>
      </c>
      <c r="B128" s="180" t="s">
        <v>3</v>
      </c>
      <c r="C128" s="181">
        <f>G128*0.66</f>
        <v>0</v>
      </c>
      <c r="D128" s="182">
        <f>E128+F128</f>
        <v>0</v>
      </c>
      <c r="E128" s="211">
        <f>COUNTIF(P128:AS128,"W")+COUNTIF(P128:AS128,"WL")+COUNTIF(P128:AS128,"WLL")+COUNTIF(P128:AS128,"WW")+COUNTIF(P128:AS128,"WW")+COUNTIF(P128:AS128,"WWL")+COUNTIF(P128:AS128,"WWL")+COUNTIF(P128:AS128,"WWW")+COUNTIF(P128:AS128,"WWW")+COUNTIF(P128:AS128,"WWW")</f>
        <v>0</v>
      </c>
      <c r="F128" s="211">
        <f>COUNTIF(P128:AS128,"L")+COUNTIF(P128:AS128,"WL")+COUNTIF(P128:AS128,"WWL")+COUNTIF(P128:AS128,"LL")+COUNTIF(P128:AS128,"LL")+COUNTIF(P128:AS128,"WLL")+COUNTIF(P128:AS128,"WLL")+COUNTIF(P128:AS128,"LLL")+COUNTIF(P128:AS128,"LLL")+COUNTIF(P128:AS128,"LLL")</f>
        <v>0</v>
      </c>
      <c r="G128" s="183">
        <f>E128-F128</f>
        <v>0</v>
      </c>
      <c r="H128" s="183" t="e">
        <f>SUM(E128/D128%)</f>
        <v>#DIV/0!</v>
      </c>
      <c r="I128" s="184"/>
      <c r="J128" s="184"/>
      <c r="K128" s="184"/>
      <c r="L128" s="184"/>
      <c r="M128" s="184"/>
      <c r="N128" s="184"/>
      <c r="O128" s="184"/>
      <c r="P128" s="185"/>
      <c r="Q128" s="185"/>
      <c r="R128" s="185"/>
      <c r="S128" s="185"/>
      <c r="T128" s="185"/>
      <c r="U128" s="185"/>
      <c r="V128" s="334"/>
      <c r="W128" s="185"/>
      <c r="X128" s="271"/>
      <c r="Y128" s="185"/>
      <c r="Z128" s="185"/>
      <c r="AA128" s="185"/>
      <c r="AB128" s="185"/>
      <c r="AC128" s="185"/>
      <c r="AD128" s="192"/>
      <c r="AE128" s="185"/>
      <c r="AF128" s="185"/>
      <c r="AG128" s="185"/>
      <c r="AH128" s="185"/>
      <c r="AI128" s="185"/>
      <c r="AJ128" s="271"/>
      <c r="AK128" s="185"/>
      <c r="AL128" s="185"/>
      <c r="AM128" s="185"/>
      <c r="AN128" s="144"/>
      <c r="AO128" s="144"/>
      <c r="AP128" s="144"/>
      <c r="AQ128" s="144"/>
      <c r="AR128" s="144"/>
      <c r="AS128" s="144"/>
      <c r="AT128" s="186"/>
      <c r="AU128" s="186"/>
      <c r="AV128" s="187"/>
      <c r="AW128" s="188"/>
      <c r="AX128" s="187"/>
      <c r="AY128" s="189"/>
      <c r="AZ128" s="188"/>
      <c r="BA128" s="187"/>
      <c r="BB128" s="188"/>
    </row>
    <row r="129" spans="1:54" ht="34.5" customHeight="1">
      <c r="A129" s="178" t="s">
        <v>70</v>
      </c>
      <c r="B129" s="166" t="s">
        <v>3</v>
      </c>
      <c r="C129" s="167">
        <f t="shared" si="31"/>
        <v>0.66</v>
      </c>
      <c r="D129" s="168">
        <f t="shared" si="35"/>
        <v>27</v>
      </c>
      <c r="E129" s="211">
        <f t="shared" si="3"/>
        <v>14</v>
      </c>
      <c r="F129" s="211">
        <f t="shared" si="4"/>
        <v>13</v>
      </c>
      <c r="G129" s="127">
        <f t="shared" si="33"/>
        <v>1</v>
      </c>
      <c r="H129" s="127">
        <f t="shared" si="34"/>
        <v>51.85185185185185</v>
      </c>
      <c r="I129" s="139">
        <v>10</v>
      </c>
      <c r="J129" s="139">
        <v>13</v>
      </c>
      <c r="K129" s="139">
        <v>11</v>
      </c>
      <c r="L129" s="139">
        <v>18</v>
      </c>
      <c r="M129" s="139">
        <v>16</v>
      </c>
      <c r="N129" s="139">
        <v>16</v>
      </c>
      <c r="O129" s="139">
        <v>14</v>
      </c>
      <c r="P129" s="144" t="s">
        <v>10</v>
      </c>
      <c r="Q129" s="144" t="s">
        <v>10</v>
      </c>
      <c r="R129" s="144" t="s">
        <v>10</v>
      </c>
      <c r="S129" s="144" t="s">
        <v>10</v>
      </c>
      <c r="T129" s="144" t="s">
        <v>9</v>
      </c>
      <c r="U129" s="144" t="s">
        <v>9</v>
      </c>
      <c r="V129" s="336" t="s">
        <v>10</v>
      </c>
      <c r="W129" s="144" t="s">
        <v>9</v>
      </c>
      <c r="X129" s="273" t="s">
        <v>9</v>
      </c>
      <c r="Y129" s="144" t="s">
        <v>10</v>
      </c>
      <c r="Z129" s="144" t="s">
        <v>9</v>
      </c>
      <c r="AA129" s="144" t="s">
        <v>10</v>
      </c>
      <c r="AB129" s="144" t="s">
        <v>9</v>
      </c>
      <c r="AC129" s="144" t="s">
        <v>9</v>
      </c>
      <c r="AD129" s="144" t="s">
        <v>10</v>
      </c>
      <c r="AE129" s="144" t="s">
        <v>9</v>
      </c>
      <c r="AF129" s="144" t="s">
        <v>10</v>
      </c>
      <c r="AG129" s="144" t="s">
        <v>490</v>
      </c>
      <c r="AH129" s="144" t="s">
        <v>9</v>
      </c>
      <c r="AI129" s="144" t="s">
        <v>10</v>
      </c>
      <c r="AJ129" s="273" t="s">
        <v>9</v>
      </c>
      <c r="AK129" s="144" t="s">
        <v>9</v>
      </c>
      <c r="AL129" s="144" t="s">
        <v>9</v>
      </c>
      <c r="AM129" s="144" t="s">
        <v>9</v>
      </c>
      <c r="AN129" s="144" t="s">
        <v>9</v>
      </c>
      <c r="AO129" s="144" t="s">
        <v>10</v>
      </c>
      <c r="AP129" s="144"/>
      <c r="AQ129" s="144"/>
      <c r="AR129" s="144"/>
      <c r="AS129" s="144"/>
      <c r="AT129" s="69"/>
      <c r="AU129" s="69"/>
      <c r="AV129" s="3"/>
      <c r="AW129" s="62"/>
      <c r="AX129" s="3"/>
      <c r="AY129" s="2"/>
      <c r="AZ129" s="62"/>
      <c r="BA129" s="3"/>
      <c r="BB129" s="62"/>
    </row>
    <row r="130" spans="1:54" ht="34.5" customHeight="1">
      <c r="A130" s="126" t="s">
        <v>503</v>
      </c>
      <c r="B130" s="166" t="s">
        <v>3</v>
      </c>
      <c r="C130" s="167">
        <f>G130*0.66</f>
        <v>-0.66</v>
      </c>
      <c r="D130" s="168">
        <f>E130+F130</f>
        <v>1</v>
      </c>
      <c r="E130" s="211">
        <f>COUNTIF(P130:AS130,"W")+COUNTIF(P130:AS130,"WL")+COUNTIF(P130:AS130,"WLL")+COUNTIF(P130:AS130,"WW")+COUNTIF(P130:AS130,"WW")+COUNTIF(P130:AS130,"WWL")+COUNTIF(P130:AS130,"WWL")+COUNTIF(P130:AS130,"WWW")+COUNTIF(P130:AS130,"WWW")+COUNTIF(P130:AS130,"WWW")</f>
        <v>0</v>
      </c>
      <c r="F130" s="211">
        <f>COUNTIF(P130:AS130,"L")+COUNTIF(P130:AS130,"WL")+COUNTIF(P130:AS130,"WWL")+COUNTIF(P130:AS130,"LL")+COUNTIF(P130:AS130,"LL")+COUNTIF(P130:AS130,"WLL")+COUNTIF(P130:AS130,"WLL")+COUNTIF(P130:AS130,"LLL")+COUNTIF(P130:AS130,"LLL")+COUNTIF(P130:AS130,"LLL")</f>
        <v>1</v>
      </c>
      <c r="G130" s="127">
        <f>E130-F130</f>
        <v>-1</v>
      </c>
      <c r="H130" s="127">
        <f>SUM(E130/D130%)</f>
        <v>0</v>
      </c>
      <c r="I130" s="139" t="s">
        <v>42</v>
      </c>
      <c r="J130" s="139">
        <v>15</v>
      </c>
      <c r="K130" s="139">
        <v>30</v>
      </c>
      <c r="L130" s="139">
        <v>35</v>
      </c>
      <c r="M130" s="139">
        <v>30</v>
      </c>
      <c r="N130" s="139">
        <v>37</v>
      </c>
      <c r="O130" s="139"/>
      <c r="P130" s="144"/>
      <c r="Q130" s="144"/>
      <c r="R130" s="144"/>
      <c r="S130" s="144"/>
      <c r="T130" s="144"/>
      <c r="U130" s="144"/>
      <c r="V130" s="336"/>
      <c r="W130" s="144"/>
      <c r="X130" s="273"/>
      <c r="Y130" s="144" t="s">
        <v>10</v>
      </c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273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69"/>
      <c r="AU130" s="69"/>
      <c r="AV130" s="3"/>
      <c r="AW130" s="62"/>
      <c r="AX130" s="3"/>
      <c r="AY130" s="2"/>
      <c r="AZ130" s="62"/>
      <c r="BA130" s="3"/>
      <c r="BB130" s="62"/>
    </row>
    <row r="131" spans="1:54" ht="34.5" customHeight="1">
      <c r="A131" s="126" t="s">
        <v>393</v>
      </c>
      <c r="B131" s="166" t="s">
        <v>3</v>
      </c>
      <c r="C131" s="167">
        <f>G131*0.66</f>
        <v>0</v>
      </c>
      <c r="D131" s="168">
        <f>E131+F131</f>
        <v>12</v>
      </c>
      <c r="E131" s="211">
        <f t="shared" si="3"/>
        <v>6</v>
      </c>
      <c r="F131" s="211">
        <f t="shared" si="4"/>
        <v>6</v>
      </c>
      <c r="G131" s="127">
        <f>E131-F131</f>
        <v>0</v>
      </c>
      <c r="H131" s="127">
        <f>SUM(E131/D131%)</f>
        <v>50</v>
      </c>
      <c r="I131" s="139">
        <v>11</v>
      </c>
      <c r="J131" s="139">
        <v>11</v>
      </c>
      <c r="K131" s="139">
        <v>11</v>
      </c>
      <c r="L131" s="139">
        <v>11</v>
      </c>
      <c r="M131" s="139">
        <v>14</v>
      </c>
      <c r="N131" s="139">
        <v>14</v>
      </c>
      <c r="O131" s="139">
        <v>0</v>
      </c>
      <c r="P131" s="144" t="s">
        <v>9</v>
      </c>
      <c r="Q131" s="144" t="s">
        <v>488</v>
      </c>
      <c r="R131" s="144" t="s">
        <v>10</v>
      </c>
      <c r="S131" s="144" t="s">
        <v>9</v>
      </c>
      <c r="T131" s="144" t="s">
        <v>10</v>
      </c>
      <c r="U131" s="144"/>
      <c r="V131" s="336"/>
      <c r="W131" s="144"/>
      <c r="X131" s="273"/>
      <c r="Y131" s="144"/>
      <c r="Z131" s="144"/>
      <c r="AA131" s="144"/>
      <c r="AB131" s="144" t="s">
        <v>10</v>
      </c>
      <c r="AC131" s="144"/>
      <c r="AD131" s="144" t="s">
        <v>10</v>
      </c>
      <c r="AE131" s="144" t="s">
        <v>10</v>
      </c>
      <c r="AF131" s="144" t="s">
        <v>10</v>
      </c>
      <c r="AG131" s="144"/>
      <c r="AH131" s="144"/>
      <c r="AI131" s="144" t="s">
        <v>9</v>
      </c>
      <c r="AJ131" s="273"/>
      <c r="AK131" s="144"/>
      <c r="AL131" s="144"/>
      <c r="AM131" s="144"/>
      <c r="AN131" s="144"/>
      <c r="AO131" s="144" t="s">
        <v>9</v>
      </c>
      <c r="AP131" s="144"/>
      <c r="AQ131" s="144"/>
      <c r="AR131" s="144"/>
      <c r="AS131" s="144"/>
      <c r="AT131" s="69"/>
      <c r="AU131" s="69"/>
      <c r="AV131" s="3"/>
      <c r="AW131" s="62"/>
      <c r="AX131" s="3"/>
      <c r="AY131" s="2"/>
      <c r="AZ131" s="62"/>
      <c r="BA131" s="3"/>
      <c r="BB131" s="62"/>
    </row>
    <row r="132" spans="1:54" ht="34.5" customHeight="1">
      <c r="A132" s="126" t="s">
        <v>406</v>
      </c>
      <c r="B132" s="166" t="s">
        <v>3</v>
      </c>
      <c r="C132" s="167">
        <f>G132*0.66</f>
        <v>-0.66</v>
      </c>
      <c r="D132" s="168">
        <f>E132+F132</f>
        <v>3</v>
      </c>
      <c r="E132" s="211">
        <f t="shared" si="3"/>
        <v>1</v>
      </c>
      <c r="F132" s="211">
        <f t="shared" si="4"/>
        <v>2</v>
      </c>
      <c r="G132" s="127">
        <f>E132-F132</f>
        <v>-1</v>
      </c>
      <c r="H132" s="127">
        <f>SUM(E132/D132%)</f>
        <v>33.333333333333336</v>
      </c>
      <c r="I132" s="139">
        <v>11</v>
      </c>
      <c r="J132" s="139">
        <v>11</v>
      </c>
      <c r="K132" s="139">
        <v>11</v>
      </c>
      <c r="L132" s="139">
        <v>11</v>
      </c>
      <c r="M132" s="139">
        <v>14</v>
      </c>
      <c r="N132" s="139"/>
      <c r="O132" s="139"/>
      <c r="P132" s="144"/>
      <c r="Q132" s="144"/>
      <c r="R132" s="144"/>
      <c r="S132" s="144" t="s">
        <v>10</v>
      </c>
      <c r="T132" s="144"/>
      <c r="U132" s="144" t="s">
        <v>9</v>
      </c>
      <c r="V132" s="336"/>
      <c r="W132" s="144"/>
      <c r="X132" s="273" t="s">
        <v>10</v>
      </c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273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69"/>
      <c r="AU132" s="69"/>
      <c r="AV132" s="3"/>
      <c r="AW132" s="62"/>
      <c r="AX132" s="3"/>
      <c r="AY132" s="2"/>
      <c r="AZ132" s="62"/>
      <c r="BA132" s="3"/>
      <c r="BB132" s="62"/>
    </row>
    <row r="133" spans="1:54" ht="34.5" customHeight="1">
      <c r="A133" s="126" t="s">
        <v>328</v>
      </c>
      <c r="B133" s="166" t="s">
        <v>3</v>
      </c>
      <c r="C133" s="167">
        <f t="shared" si="31"/>
        <v>0</v>
      </c>
      <c r="D133" s="168">
        <f t="shared" si="35"/>
        <v>0</v>
      </c>
      <c r="E133" s="211">
        <f t="shared" si="3"/>
        <v>0</v>
      </c>
      <c r="F133" s="211">
        <f t="shared" si="4"/>
        <v>0</v>
      </c>
      <c r="G133" s="127">
        <f t="shared" si="33"/>
        <v>0</v>
      </c>
      <c r="H133" s="127" t="e">
        <f t="shared" si="34"/>
        <v>#DIV/0!</v>
      </c>
      <c r="I133" s="139" t="s">
        <v>42</v>
      </c>
      <c r="J133" s="139">
        <v>15</v>
      </c>
      <c r="K133" s="139">
        <v>30</v>
      </c>
      <c r="L133" s="139">
        <v>35</v>
      </c>
      <c r="M133" s="139">
        <v>30</v>
      </c>
      <c r="N133" s="139">
        <v>37</v>
      </c>
      <c r="O133" s="139">
        <v>41</v>
      </c>
      <c r="P133" s="144"/>
      <c r="Q133" s="144"/>
      <c r="R133" s="144"/>
      <c r="S133" s="144"/>
      <c r="T133" s="144"/>
      <c r="U133" s="144"/>
      <c r="V133" s="336"/>
      <c r="W133" s="144"/>
      <c r="X133" s="273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273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69"/>
      <c r="AU133" s="69"/>
      <c r="AV133" s="3"/>
      <c r="AW133" s="62"/>
      <c r="AX133" s="3"/>
      <c r="AY133" s="2"/>
      <c r="AZ133" s="62"/>
      <c r="BA133" s="3"/>
      <c r="BB133" s="62"/>
    </row>
    <row r="134" spans="1:54" ht="34.5" customHeight="1">
      <c r="A134" s="178" t="s">
        <v>102</v>
      </c>
      <c r="B134" s="166" t="s">
        <v>3</v>
      </c>
      <c r="C134" s="167">
        <f t="shared" si="31"/>
        <v>-3.3000000000000003</v>
      </c>
      <c r="D134" s="168">
        <f t="shared" si="35"/>
        <v>9</v>
      </c>
      <c r="E134" s="211">
        <f aca="true" t="shared" si="36" ref="E134:E238">COUNTIF(P134:AS134,"W")+COUNTIF(P134:AS134,"WL")+COUNTIF(P134:AS134,"WLL")+COUNTIF(P134:AS134,"WW")+COUNTIF(P134:AS134,"WW")+COUNTIF(P134:AS134,"WWL")+COUNTIF(P134:AS134,"WWL")+COUNTIF(P134:AS134,"WWW")+COUNTIF(P134:AS134,"WWW")+COUNTIF(P134:AS134,"WWW")</f>
        <v>2</v>
      </c>
      <c r="F134" s="211">
        <f aca="true" t="shared" si="37" ref="F134:F238">COUNTIF(P134:AS134,"L")+COUNTIF(P134:AS134,"WL")+COUNTIF(P134:AS134,"WWL")+COUNTIF(P134:AS134,"LL")+COUNTIF(P134:AS134,"LL")+COUNTIF(P134:AS134,"WLL")+COUNTIF(P134:AS134,"WLL")+COUNTIF(P134:AS134,"LLL")+COUNTIF(P134:AS134,"LLL")+COUNTIF(P134:AS134,"LLL")</f>
        <v>7</v>
      </c>
      <c r="G134" s="127">
        <f t="shared" si="33"/>
        <v>-5</v>
      </c>
      <c r="H134" s="127">
        <f t="shared" si="34"/>
        <v>22.22222222222222</v>
      </c>
      <c r="I134" s="139">
        <v>25</v>
      </c>
      <c r="J134" s="139">
        <v>23</v>
      </c>
      <c r="K134" s="139">
        <v>26</v>
      </c>
      <c r="L134" s="139">
        <v>25</v>
      </c>
      <c r="M134" s="139">
        <v>24</v>
      </c>
      <c r="N134" s="139">
        <v>22</v>
      </c>
      <c r="O134" s="139">
        <v>20</v>
      </c>
      <c r="P134" s="144"/>
      <c r="Q134" s="144"/>
      <c r="R134" s="144"/>
      <c r="S134" s="144"/>
      <c r="T134" s="144"/>
      <c r="U134" s="144"/>
      <c r="V134" s="336"/>
      <c r="W134" s="144" t="s">
        <v>9</v>
      </c>
      <c r="X134" s="273" t="s">
        <v>10</v>
      </c>
      <c r="Y134" s="144"/>
      <c r="Z134" s="144" t="s">
        <v>10</v>
      </c>
      <c r="AA134" s="144" t="s">
        <v>9</v>
      </c>
      <c r="AB134" s="144"/>
      <c r="AC134" s="144" t="s">
        <v>10</v>
      </c>
      <c r="AD134" s="144"/>
      <c r="AE134" s="144" t="s">
        <v>10</v>
      </c>
      <c r="AF134" s="144"/>
      <c r="AG134" s="144"/>
      <c r="AH134" s="144" t="s">
        <v>10</v>
      </c>
      <c r="AI134" s="144"/>
      <c r="AJ134" s="273"/>
      <c r="AK134" s="144" t="s">
        <v>10</v>
      </c>
      <c r="AL134" s="144"/>
      <c r="AM134" s="144"/>
      <c r="AN134" s="144"/>
      <c r="AO134" s="144" t="s">
        <v>10</v>
      </c>
      <c r="AP134" s="144"/>
      <c r="AQ134" s="144"/>
      <c r="AR134" s="144"/>
      <c r="AS134" s="144"/>
      <c r="AT134" s="69"/>
      <c r="AU134" s="69"/>
      <c r="AV134" s="3"/>
      <c r="AW134" s="62"/>
      <c r="AX134" s="3"/>
      <c r="AY134" s="2"/>
      <c r="AZ134" s="62"/>
      <c r="BA134" s="3"/>
      <c r="BB134" s="62"/>
    </row>
    <row r="135" spans="1:54" ht="34.5" customHeight="1">
      <c r="A135" s="178" t="s">
        <v>72</v>
      </c>
      <c r="B135" s="166" t="s">
        <v>3</v>
      </c>
      <c r="C135" s="167">
        <f t="shared" si="31"/>
        <v>-1.32</v>
      </c>
      <c r="D135" s="168">
        <f t="shared" si="35"/>
        <v>26</v>
      </c>
      <c r="E135" s="211">
        <f t="shared" si="36"/>
        <v>12</v>
      </c>
      <c r="F135" s="211">
        <f t="shared" si="37"/>
        <v>14</v>
      </c>
      <c r="G135" s="127">
        <f t="shared" si="33"/>
        <v>-2</v>
      </c>
      <c r="H135" s="127">
        <f t="shared" si="34"/>
        <v>46.15384615384615</v>
      </c>
      <c r="I135" s="139">
        <v>16</v>
      </c>
      <c r="J135" s="139">
        <v>17</v>
      </c>
      <c r="K135" s="139">
        <v>20</v>
      </c>
      <c r="L135" s="139">
        <v>17</v>
      </c>
      <c r="M135" s="139">
        <v>16</v>
      </c>
      <c r="N135" s="139">
        <v>17</v>
      </c>
      <c r="O135" s="139">
        <v>16</v>
      </c>
      <c r="P135" s="144" t="s">
        <v>10</v>
      </c>
      <c r="Q135" s="144" t="s">
        <v>10</v>
      </c>
      <c r="R135" s="144" t="s">
        <v>9</v>
      </c>
      <c r="S135" s="144" t="s">
        <v>9</v>
      </c>
      <c r="T135" s="144" t="s">
        <v>10</v>
      </c>
      <c r="U135" s="144" t="s">
        <v>10</v>
      </c>
      <c r="V135" s="336" t="s">
        <v>10</v>
      </c>
      <c r="W135" s="144" t="s">
        <v>10</v>
      </c>
      <c r="X135" s="273" t="s">
        <v>10</v>
      </c>
      <c r="Y135" s="144" t="s">
        <v>10</v>
      </c>
      <c r="Z135" s="144" t="s">
        <v>9</v>
      </c>
      <c r="AA135" s="144" t="s">
        <v>10</v>
      </c>
      <c r="AB135" s="144" t="s">
        <v>9</v>
      </c>
      <c r="AC135" s="144" t="s">
        <v>9</v>
      </c>
      <c r="AD135" s="144" t="s">
        <v>10</v>
      </c>
      <c r="AE135" s="144" t="s">
        <v>9</v>
      </c>
      <c r="AF135" s="144" t="s">
        <v>9</v>
      </c>
      <c r="AG135" s="144" t="s">
        <v>9</v>
      </c>
      <c r="AH135" s="144" t="s">
        <v>10</v>
      </c>
      <c r="AI135" s="144" t="s">
        <v>10</v>
      </c>
      <c r="AJ135" s="273" t="s">
        <v>9</v>
      </c>
      <c r="AK135" s="144" t="s">
        <v>9</v>
      </c>
      <c r="AL135" s="144" t="s">
        <v>9</v>
      </c>
      <c r="AM135" s="144" t="s">
        <v>9</v>
      </c>
      <c r="AN135" s="144" t="s">
        <v>10</v>
      </c>
      <c r="AO135" s="144" t="s">
        <v>10</v>
      </c>
      <c r="AP135" s="144"/>
      <c r="AQ135" s="144"/>
      <c r="AR135" s="144"/>
      <c r="AS135" s="144"/>
      <c r="AT135" s="69"/>
      <c r="AU135" s="69"/>
      <c r="AV135" s="3"/>
      <c r="AW135" s="62"/>
      <c r="AX135" s="3"/>
      <c r="AY135" s="2"/>
      <c r="AZ135" s="62"/>
      <c r="BA135" s="3"/>
      <c r="BB135" s="62"/>
    </row>
    <row r="136" spans="1:54" s="190" customFormat="1" ht="34.5" customHeight="1" hidden="1">
      <c r="A136" s="179" t="s">
        <v>157</v>
      </c>
      <c r="B136" s="180" t="s">
        <v>3</v>
      </c>
      <c r="C136" s="181">
        <f t="shared" si="31"/>
        <v>0</v>
      </c>
      <c r="D136" s="182">
        <f t="shared" si="35"/>
        <v>0</v>
      </c>
      <c r="E136" s="211">
        <f t="shared" si="36"/>
        <v>0</v>
      </c>
      <c r="F136" s="211">
        <f t="shared" si="37"/>
        <v>0</v>
      </c>
      <c r="G136" s="183">
        <f t="shared" si="33"/>
        <v>0</v>
      </c>
      <c r="H136" s="183" t="e">
        <f t="shared" si="34"/>
        <v>#DIV/0!</v>
      </c>
      <c r="I136" s="184"/>
      <c r="J136" s="184"/>
      <c r="K136" s="184"/>
      <c r="L136" s="184"/>
      <c r="M136" s="184"/>
      <c r="N136" s="184"/>
      <c r="O136" s="184"/>
      <c r="P136" s="185"/>
      <c r="Q136" s="185"/>
      <c r="R136" s="185"/>
      <c r="S136" s="185"/>
      <c r="T136" s="185"/>
      <c r="U136" s="185"/>
      <c r="V136" s="334"/>
      <c r="W136" s="185"/>
      <c r="X136" s="271"/>
      <c r="Y136" s="185"/>
      <c r="Z136" s="185"/>
      <c r="AA136" s="185"/>
      <c r="AB136" s="185"/>
      <c r="AC136" s="185"/>
      <c r="AD136" s="192"/>
      <c r="AE136" s="185"/>
      <c r="AF136" s="185"/>
      <c r="AG136" s="185"/>
      <c r="AH136" s="185"/>
      <c r="AI136" s="185"/>
      <c r="AJ136" s="271"/>
      <c r="AK136" s="185"/>
      <c r="AL136" s="185"/>
      <c r="AM136" s="185"/>
      <c r="AN136" s="144"/>
      <c r="AO136" s="144"/>
      <c r="AP136" s="144"/>
      <c r="AQ136" s="144"/>
      <c r="AR136" s="144"/>
      <c r="AS136" s="144"/>
      <c r="AT136" s="186"/>
      <c r="AU136" s="186"/>
      <c r="AV136" s="187"/>
      <c r="AW136" s="188"/>
      <c r="AX136" s="187"/>
      <c r="AY136" s="189"/>
      <c r="AZ136" s="188"/>
      <c r="BA136" s="187"/>
      <c r="BB136" s="188"/>
    </row>
    <row r="137" spans="1:54" ht="34.5" customHeight="1">
      <c r="A137" s="126" t="s">
        <v>405</v>
      </c>
      <c r="B137" s="166" t="s">
        <v>3</v>
      </c>
      <c r="C137" s="167">
        <f>G137*0.66</f>
        <v>0</v>
      </c>
      <c r="D137" s="168">
        <f>E137+F137</f>
        <v>0</v>
      </c>
      <c r="E137" s="211">
        <f t="shared" si="36"/>
        <v>0</v>
      </c>
      <c r="F137" s="211">
        <f t="shared" si="37"/>
        <v>0</v>
      </c>
      <c r="G137" s="127">
        <f>E137-F137</f>
        <v>0</v>
      </c>
      <c r="H137" s="127" t="e">
        <f>SUM(E137/D137%)</f>
        <v>#DIV/0!</v>
      </c>
      <c r="I137" s="139">
        <v>11</v>
      </c>
      <c r="J137" s="139">
        <v>11</v>
      </c>
      <c r="K137" s="139">
        <v>11</v>
      </c>
      <c r="L137" s="139">
        <v>11</v>
      </c>
      <c r="M137" s="139">
        <v>14</v>
      </c>
      <c r="N137" s="139"/>
      <c r="O137" s="139"/>
      <c r="P137" s="144"/>
      <c r="Q137" s="144"/>
      <c r="R137" s="144"/>
      <c r="S137" s="144"/>
      <c r="T137" s="144"/>
      <c r="U137" s="144"/>
      <c r="V137" s="336"/>
      <c r="W137" s="144"/>
      <c r="X137" s="273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273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69"/>
      <c r="AU137" s="69"/>
      <c r="AV137" s="3"/>
      <c r="AW137" s="62"/>
      <c r="AX137" s="3"/>
      <c r="AY137" s="2"/>
      <c r="AZ137" s="62"/>
      <c r="BA137" s="3"/>
      <c r="BB137" s="62"/>
    </row>
    <row r="138" spans="1:54" s="208" customFormat="1" ht="34.5" customHeight="1" thickBot="1">
      <c r="A138" s="247" t="s">
        <v>73</v>
      </c>
      <c r="B138" s="198" t="s">
        <v>3</v>
      </c>
      <c r="C138" s="199">
        <f t="shared" si="31"/>
        <v>-1.98</v>
      </c>
      <c r="D138" s="200">
        <f t="shared" si="35"/>
        <v>21</v>
      </c>
      <c r="E138" s="246">
        <f t="shared" si="36"/>
        <v>9</v>
      </c>
      <c r="F138" s="246">
        <f t="shared" si="37"/>
        <v>12</v>
      </c>
      <c r="G138" s="201">
        <f t="shared" si="33"/>
        <v>-3</v>
      </c>
      <c r="H138" s="201">
        <f t="shared" si="34"/>
        <v>42.85714285714286</v>
      </c>
      <c r="I138" s="202">
        <v>9</v>
      </c>
      <c r="J138" s="202">
        <v>8</v>
      </c>
      <c r="K138" s="202">
        <v>3</v>
      </c>
      <c r="L138" s="202">
        <v>7</v>
      </c>
      <c r="M138" s="202">
        <v>6</v>
      </c>
      <c r="N138" s="202">
        <v>1</v>
      </c>
      <c r="O138" s="202">
        <v>3</v>
      </c>
      <c r="P138" s="203" t="s">
        <v>9</v>
      </c>
      <c r="Q138" s="203"/>
      <c r="R138" s="203" t="s">
        <v>10</v>
      </c>
      <c r="S138" s="203"/>
      <c r="T138" s="203" t="s">
        <v>9</v>
      </c>
      <c r="U138" s="203" t="s">
        <v>10</v>
      </c>
      <c r="V138" s="357" t="s">
        <v>488</v>
      </c>
      <c r="W138" s="203" t="s">
        <v>9</v>
      </c>
      <c r="X138" s="275" t="s">
        <v>10</v>
      </c>
      <c r="Y138" s="203" t="s">
        <v>10</v>
      </c>
      <c r="Z138" s="203" t="s">
        <v>9</v>
      </c>
      <c r="AA138" s="203" t="s">
        <v>9</v>
      </c>
      <c r="AB138" s="203" t="s">
        <v>9</v>
      </c>
      <c r="AC138" s="203" t="s">
        <v>10</v>
      </c>
      <c r="AD138" s="203" t="s">
        <v>10</v>
      </c>
      <c r="AE138" s="203"/>
      <c r="AF138" s="203" t="s">
        <v>10</v>
      </c>
      <c r="AG138" s="203" t="s">
        <v>10</v>
      </c>
      <c r="AH138" s="203" t="s">
        <v>10</v>
      </c>
      <c r="AI138" s="203" t="s">
        <v>10</v>
      </c>
      <c r="AJ138" s="275" t="s">
        <v>10</v>
      </c>
      <c r="AK138" s="203"/>
      <c r="AL138" s="203" t="s">
        <v>42</v>
      </c>
      <c r="AM138" s="203" t="s">
        <v>10</v>
      </c>
      <c r="AN138" s="203" t="s">
        <v>9</v>
      </c>
      <c r="AO138" s="203"/>
      <c r="AP138" s="203"/>
      <c r="AQ138" s="203"/>
      <c r="AR138" s="203"/>
      <c r="AS138" s="203"/>
      <c r="AT138" s="204"/>
      <c r="AU138" s="204"/>
      <c r="AV138" s="205"/>
      <c r="AW138" s="206"/>
      <c r="AX138" s="205"/>
      <c r="AY138" s="207"/>
      <c r="AZ138" s="206"/>
      <c r="BA138" s="205"/>
      <c r="BB138" s="206"/>
    </row>
    <row r="139" spans="1:54" ht="34.5" customHeight="1" hidden="1" thickTop="1">
      <c r="A139" s="179" t="s">
        <v>117</v>
      </c>
      <c r="B139" s="166" t="s">
        <v>35</v>
      </c>
      <c r="C139" s="167">
        <f t="shared" si="31"/>
        <v>0</v>
      </c>
      <c r="D139" s="168">
        <f t="shared" si="35"/>
        <v>0</v>
      </c>
      <c r="E139" s="211">
        <f t="shared" si="36"/>
        <v>0</v>
      </c>
      <c r="F139" s="211">
        <f t="shared" si="37"/>
        <v>0</v>
      </c>
      <c r="G139" s="127">
        <f t="shared" si="33"/>
        <v>0</v>
      </c>
      <c r="H139" s="127" t="e">
        <f t="shared" si="34"/>
        <v>#DIV/0!</v>
      </c>
      <c r="I139" s="139">
        <v>19</v>
      </c>
      <c r="J139" s="139">
        <v>19</v>
      </c>
      <c r="K139" s="139">
        <v>19</v>
      </c>
      <c r="L139" s="139">
        <v>19</v>
      </c>
      <c r="M139" s="139">
        <v>19</v>
      </c>
      <c r="N139" s="139"/>
      <c r="O139" s="139"/>
      <c r="P139" s="144"/>
      <c r="Q139" s="144"/>
      <c r="R139" s="144"/>
      <c r="S139" s="144"/>
      <c r="T139" s="144"/>
      <c r="U139" s="144"/>
      <c r="V139" s="336"/>
      <c r="W139" s="144"/>
      <c r="X139" s="273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273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69"/>
      <c r="AU139" s="69"/>
      <c r="AV139" s="3"/>
      <c r="AW139" s="62"/>
      <c r="AX139" s="3"/>
      <c r="AY139" s="2"/>
      <c r="AZ139" s="62"/>
      <c r="BA139" s="3"/>
      <c r="BB139" s="62"/>
    </row>
    <row r="140" spans="1:54" ht="34.5" customHeight="1" hidden="1">
      <c r="A140" s="178" t="s">
        <v>315</v>
      </c>
      <c r="B140" s="166" t="s">
        <v>35</v>
      </c>
      <c r="C140" s="167">
        <f>G140*0.66</f>
        <v>0</v>
      </c>
      <c r="D140" s="168">
        <f t="shared" si="35"/>
        <v>0</v>
      </c>
      <c r="E140" s="211">
        <f>COUNTIF(P140:AS140,"W")+COUNTIF(P140:AS140,"WL")+COUNTIF(P140:AS140,"WLL")+COUNTIF(P140:AS140,"WW")+COUNTIF(P140:AS140,"WW")+COUNTIF(P140:AS140,"WWL")+COUNTIF(P140:AS140,"WWL")+COUNTIF(P140:AS140,"WWW")+COUNTIF(P140:AS140,"WWW")+COUNTIF(P140:AS140,"WWW")</f>
        <v>0</v>
      </c>
      <c r="F140" s="211">
        <f>COUNTIF(P140:AS140,"L")+COUNTIF(P140:AS140,"WL")+COUNTIF(P140:AS140,"WWL")+COUNTIF(P140:AS140,"LL")+COUNTIF(P140:AS140,"LL")+COUNTIF(P140:AS140,"WLL")+COUNTIF(P140:AS140,"WLL")+COUNTIF(P140:AS140,"LLL")+COUNTIF(P140:AS140,"LLL")+COUNTIF(P140:AS140,"LLL")</f>
        <v>0</v>
      </c>
      <c r="G140" s="127">
        <f>E140-F140</f>
        <v>0</v>
      </c>
      <c r="H140" s="127" t="e">
        <f>SUM(E140/D140%)</f>
        <v>#DIV/0!</v>
      </c>
      <c r="I140" s="139" t="s">
        <v>42</v>
      </c>
      <c r="J140" s="139" t="s">
        <v>42</v>
      </c>
      <c r="K140" s="139"/>
      <c r="L140" s="139"/>
      <c r="M140" s="139"/>
      <c r="N140" s="139"/>
      <c r="O140" s="139"/>
      <c r="P140" s="144"/>
      <c r="Q140" s="144"/>
      <c r="R140" s="144"/>
      <c r="S140" s="144"/>
      <c r="T140" s="144"/>
      <c r="U140" s="144"/>
      <c r="V140" s="336"/>
      <c r="W140" s="144"/>
      <c r="X140" s="273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273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69"/>
      <c r="AU140" s="69"/>
      <c r="AV140" s="3"/>
      <c r="AW140" s="62"/>
      <c r="AX140" s="3"/>
      <c r="AY140" s="2"/>
      <c r="AZ140" s="62"/>
      <c r="BA140" s="3"/>
      <c r="BB140" s="62"/>
    </row>
    <row r="141" spans="1:54" s="303" customFormat="1" ht="34.5" customHeight="1" thickTop="1">
      <c r="A141" s="320" t="s">
        <v>74</v>
      </c>
      <c r="B141" s="291" t="s">
        <v>35</v>
      </c>
      <c r="C141" s="292">
        <f t="shared" si="31"/>
        <v>0.66</v>
      </c>
      <c r="D141" s="293">
        <f t="shared" si="35"/>
        <v>21</v>
      </c>
      <c r="E141" s="294">
        <f t="shared" si="36"/>
        <v>11</v>
      </c>
      <c r="F141" s="294">
        <f t="shared" si="37"/>
        <v>10</v>
      </c>
      <c r="G141" s="295">
        <f t="shared" si="33"/>
        <v>1</v>
      </c>
      <c r="H141" s="295">
        <f t="shared" si="34"/>
        <v>52.38095238095238</v>
      </c>
      <c r="I141" s="296">
        <v>0</v>
      </c>
      <c r="J141" s="296">
        <v>5</v>
      </c>
      <c r="K141" s="296">
        <v>10</v>
      </c>
      <c r="L141" s="296">
        <v>5</v>
      </c>
      <c r="M141" s="296">
        <v>6</v>
      </c>
      <c r="N141" s="296">
        <v>10</v>
      </c>
      <c r="O141" s="296">
        <v>10</v>
      </c>
      <c r="P141" s="297"/>
      <c r="Q141" s="297" t="s">
        <v>10</v>
      </c>
      <c r="R141" s="297"/>
      <c r="S141" s="297" t="s">
        <v>9</v>
      </c>
      <c r="T141" s="297" t="s">
        <v>9</v>
      </c>
      <c r="U141" s="297" t="s">
        <v>9</v>
      </c>
      <c r="V141" s="339" t="s">
        <v>10</v>
      </c>
      <c r="W141" s="297" t="s">
        <v>10</v>
      </c>
      <c r="X141" s="298"/>
      <c r="Y141" s="297" t="s">
        <v>9</v>
      </c>
      <c r="Z141" s="297" t="s">
        <v>9</v>
      </c>
      <c r="AA141" s="297" t="s">
        <v>9</v>
      </c>
      <c r="AB141" s="297" t="s">
        <v>10</v>
      </c>
      <c r="AC141" s="297"/>
      <c r="AD141" s="297" t="s">
        <v>10</v>
      </c>
      <c r="AE141" s="297" t="s">
        <v>9</v>
      </c>
      <c r="AF141" s="297" t="s">
        <v>10</v>
      </c>
      <c r="AG141" s="297" t="s">
        <v>10</v>
      </c>
      <c r="AH141" s="297" t="s">
        <v>9</v>
      </c>
      <c r="AI141" s="297" t="s">
        <v>9</v>
      </c>
      <c r="AJ141" s="298" t="s">
        <v>9</v>
      </c>
      <c r="AK141" s="297" t="s">
        <v>10</v>
      </c>
      <c r="AL141" s="297" t="s">
        <v>10</v>
      </c>
      <c r="AM141" s="297" t="s">
        <v>9</v>
      </c>
      <c r="AN141" s="297" t="s">
        <v>10</v>
      </c>
      <c r="AO141" s="297"/>
      <c r="AP141" s="297"/>
      <c r="AQ141" s="297"/>
      <c r="AR141" s="297"/>
      <c r="AS141" s="297"/>
      <c r="AT141" s="299"/>
      <c r="AU141" s="299"/>
      <c r="AV141" s="300"/>
      <c r="AW141" s="301"/>
      <c r="AX141" s="300"/>
      <c r="AY141" s="302"/>
      <c r="AZ141" s="301"/>
      <c r="BA141" s="300"/>
      <c r="BB141" s="301"/>
    </row>
    <row r="142" spans="1:54" ht="34.5" customHeight="1" hidden="1">
      <c r="A142" s="178" t="s">
        <v>255</v>
      </c>
      <c r="B142" s="166" t="s">
        <v>270</v>
      </c>
      <c r="C142" s="167">
        <f t="shared" si="31"/>
        <v>0</v>
      </c>
      <c r="D142" s="168">
        <f t="shared" si="35"/>
        <v>0</v>
      </c>
      <c r="E142" s="211">
        <f>COUNTIF(P142:AS142,"W")+COUNTIF(P142:AS142,"WL")+COUNTIF(P142:AS142,"WLL")+COUNTIF(P142:AS142,"WW")+COUNTIF(P142:AS142,"WW")+COUNTIF(P142:AS142,"WWL")+COUNTIF(P142:AS142,"WWL")+COUNTIF(P142:AS142,"WWW")+COUNTIF(P142:AS142,"WWW")+COUNTIF(P142:AS142,"WWW")</f>
        <v>0</v>
      </c>
      <c r="F142" s="211">
        <f>COUNTIF(P142:AS142,"L")+COUNTIF(P142:AS142,"WL")+COUNTIF(P142:AS142,"WWL")+COUNTIF(P142:AS142,"LL")+COUNTIF(P142:AS142,"LL")+COUNTIF(P142:AS142,"WLL")+COUNTIF(P142:AS142,"WLL")+COUNTIF(P142:AS142,"LLL")+COUNTIF(P142:AS142,"LLL")+COUNTIF(P142:AS142,"LLL")</f>
        <v>0</v>
      </c>
      <c r="G142" s="127">
        <f t="shared" si="33"/>
        <v>0</v>
      </c>
      <c r="H142" s="127" t="e">
        <f t="shared" si="34"/>
        <v>#DIV/0!</v>
      </c>
      <c r="I142" s="139">
        <v>28</v>
      </c>
      <c r="J142" s="139">
        <v>30</v>
      </c>
      <c r="K142" s="139"/>
      <c r="L142" s="139"/>
      <c r="M142" s="139"/>
      <c r="N142" s="139"/>
      <c r="O142" s="139"/>
      <c r="P142" s="144"/>
      <c r="Q142" s="144"/>
      <c r="R142" s="144"/>
      <c r="S142" s="144"/>
      <c r="T142" s="144"/>
      <c r="U142" s="144"/>
      <c r="V142" s="336"/>
      <c r="W142" s="144"/>
      <c r="X142" s="273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273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69"/>
      <c r="AU142" s="69"/>
      <c r="AV142" s="3"/>
      <c r="AW142" s="62"/>
      <c r="AX142" s="3"/>
      <c r="AY142" s="2"/>
      <c r="AZ142" s="62"/>
      <c r="BA142" s="3"/>
      <c r="BB142" s="62"/>
    </row>
    <row r="143" spans="1:54" s="190" customFormat="1" ht="34.5" customHeight="1">
      <c r="A143" s="289" t="s">
        <v>494</v>
      </c>
      <c r="B143" s="180" t="s">
        <v>35</v>
      </c>
      <c r="C143" s="181">
        <f t="shared" si="31"/>
        <v>0</v>
      </c>
      <c r="D143" s="182">
        <f t="shared" si="35"/>
        <v>12</v>
      </c>
      <c r="E143" s="224">
        <f t="shared" si="36"/>
        <v>6</v>
      </c>
      <c r="F143" s="224">
        <f t="shared" si="37"/>
        <v>6</v>
      </c>
      <c r="G143" s="183">
        <f t="shared" si="33"/>
        <v>0</v>
      </c>
      <c r="H143" s="183">
        <f t="shared" si="34"/>
        <v>50</v>
      </c>
      <c r="I143" s="184">
        <v>10</v>
      </c>
      <c r="J143" s="184">
        <v>10</v>
      </c>
      <c r="K143" s="184"/>
      <c r="L143" s="184"/>
      <c r="M143" s="184"/>
      <c r="N143" s="184"/>
      <c r="O143" s="184"/>
      <c r="P143" s="185"/>
      <c r="Q143" s="185"/>
      <c r="R143" s="185"/>
      <c r="S143" s="185"/>
      <c r="T143" s="185" t="s">
        <v>10</v>
      </c>
      <c r="U143" s="185"/>
      <c r="V143" s="334" t="s">
        <v>9</v>
      </c>
      <c r="W143" s="185"/>
      <c r="X143" s="271" t="s">
        <v>9</v>
      </c>
      <c r="Y143" s="185"/>
      <c r="Z143" s="185" t="s">
        <v>10</v>
      </c>
      <c r="AA143" s="185"/>
      <c r="AB143" s="185" t="s">
        <v>10</v>
      </c>
      <c r="AC143" s="185"/>
      <c r="AD143" s="192"/>
      <c r="AE143" s="185" t="s">
        <v>9</v>
      </c>
      <c r="AF143" s="185" t="s">
        <v>10</v>
      </c>
      <c r="AG143" s="185" t="s">
        <v>10</v>
      </c>
      <c r="AH143" s="185"/>
      <c r="AI143" s="185" t="s">
        <v>9</v>
      </c>
      <c r="AJ143" s="271" t="s">
        <v>9</v>
      </c>
      <c r="AK143" s="185"/>
      <c r="AL143" s="185"/>
      <c r="AM143" s="185" t="s">
        <v>9</v>
      </c>
      <c r="AN143" s="144"/>
      <c r="AO143" s="144" t="s">
        <v>10</v>
      </c>
      <c r="AP143" s="144"/>
      <c r="AQ143" s="144"/>
      <c r="AR143" s="144"/>
      <c r="AS143" s="144"/>
      <c r="AT143" s="186"/>
      <c r="AU143" s="186"/>
      <c r="AV143" s="187"/>
      <c r="AW143" s="188"/>
      <c r="AX143" s="187"/>
      <c r="AY143" s="189"/>
      <c r="AZ143" s="188"/>
      <c r="BA143" s="187"/>
      <c r="BB143" s="188"/>
    </row>
    <row r="144" spans="1:54" ht="34.5" customHeight="1">
      <c r="A144" s="126" t="s">
        <v>411</v>
      </c>
      <c r="B144" s="166" t="s">
        <v>314</v>
      </c>
      <c r="C144" s="167">
        <f>G144*0.66</f>
        <v>-2.64</v>
      </c>
      <c r="D144" s="168">
        <f>E144+F144</f>
        <v>16</v>
      </c>
      <c r="E144" s="211">
        <f>COUNTIF(P144:AS144,"W")+COUNTIF(P144:AS144,"WL")+COUNTIF(P144:AS144,"WLL")+COUNTIF(P144:AS144,"WW")+COUNTIF(P144:AS144,"WW")+COUNTIF(P144:AS144,"WWL")+COUNTIF(P144:AS144,"WWL")+COUNTIF(P144:AS144,"WWW")+COUNTIF(P144:AS144,"WWW")+COUNTIF(P144:AS144,"WWW")</f>
        <v>6</v>
      </c>
      <c r="F144" s="211">
        <f>COUNTIF(P144:AS144,"L")+COUNTIF(P144:AS144,"WL")+COUNTIF(P144:AS144,"WWL")+COUNTIF(P144:AS144,"LL")+COUNTIF(P144:AS144,"LL")+COUNTIF(P144:AS144,"WLL")+COUNTIF(P144:AS144,"WLL")+COUNTIF(P144:AS144,"LLL")+COUNTIF(P144:AS144,"LLL")+COUNTIF(P144:AS144,"LLL")</f>
        <v>10</v>
      </c>
      <c r="G144" s="127">
        <f>E144-F144</f>
        <v>-4</v>
      </c>
      <c r="H144" s="127">
        <f>SUM(E144/D144%)</f>
        <v>37.5</v>
      </c>
      <c r="I144" s="139">
        <v>15</v>
      </c>
      <c r="J144" s="139">
        <v>14</v>
      </c>
      <c r="K144" s="139">
        <v>10</v>
      </c>
      <c r="L144" s="139">
        <v>7</v>
      </c>
      <c r="M144" s="139">
        <v>7</v>
      </c>
      <c r="N144" s="139">
        <v>25</v>
      </c>
      <c r="O144" s="139">
        <v>25</v>
      </c>
      <c r="P144" s="144" t="s">
        <v>10</v>
      </c>
      <c r="Q144" s="144"/>
      <c r="R144" s="144"/>
      <c r="S144" s="144"/>
      <c r="T144" s="144" t="s">
        <v>10</v>
      </c>
      <c r="U144" s="144"/>
      <c r="V144" s="336" t="s">
        <v>10</v>
      </c>
      <c r="W144" s="144"/>
      <c r="X144" s="273" t="s">
        <v>10</v>
      </c>
      <c r="Y144" s="144"/>
      <c r="Z144" s="144" t="s">
        <v>10</v>
      </c>
      <c r="AA144" s="144"/>
      <c r="AB144" s="144" t="s">
        <v>9</v>
      </c>
      <c r="AC144" s="144" t="s">
        <v>10</v>
      </c>
      <c r="AD144" s="144" t="s">
        <v>9</v>
      </c>
      <c r="AE144" s="144" t="s">
        <v>10</v>
      </c>
      <c r="AF144" s="144" t="s">
        <v>9</v>
      </c>
      <c r="AG144" s="144" t="s">
        <v>10</v>
      </c>
      <c r="AH144" s="144"/>
      <c r="AI144" s="144" t="s">
        <v>9</v>
      </c>
      <c r="AJ144" s="273" t="s">
        <v>10</v>
      </c>
      <c r="AK144" s="144"/>
      <c r="AL144" s="144"/>
      <c r="AM144" s="144" t="s">
        <v>10</v>
      </c>
      <c r="AN144" s="144" t="s">
        <v>9</v>
      </c>
      <c r="AO144" s="144" t="s">
        <v>9</v>
      </c>
      <c r="AP144" s="144"/>
      <c r="AQ144" s="144"/>
      <c r="AR144" s="144"/>
      <c r="AS144" s="144"/>
      <c r="AT144" s="69"/>
      <c r="AU144" s="69"/>
      <c r="AV144" s="3"/>
      <c r="AW144" s="62"/>
      <c r="AX144" s="3"/>
      <c r="AY144" s="2"/>
      <c r="AZ144" s="62"/>
      <c r="BA144" s="3"/>
      <c r="BB144" s="62"/>
    </row>
    <row r="145" spans="1:54" ht="34.5" customHeight="1">
      <c r="A145" s="178" t="s">
        <v>75</v>
      </c>
      <c r="B145" s="166" t="s">
        <v>35</v>
      </c>
      <c r="C145" s="167">
        <f t="shared" si="31"/>
        <v>1.98</v>
      </c>
      <c r="D145" s="168">
        <f t="shared" si="35"/>
        <v>19</v>
      </c>
      <c r="E145" s="211">
        <f t="shared" si="36"/>
        <v>11</v>
      </c>
      <c r="F145" s="211">
        <f t="shared" si="37"/>
        <v>8</v>
      </c>
      <c r="G145" s="127">
        <f t="shared" si="33"/>
        <v>3</v>
      </c>
      <c r="H145" s="127">
        <f t="shared" si="34"/>
        <v>57.89473684210526</v>
      </c>
      <c r="I145" s="139">
        <v>1</v>
      </c>
      <c r="J145" s="139">
        <v>0</v>
      </c>
      <c r="K145" s="139">
        <v>0</v>
      </c>
      <c r="L145" s="139">
        <v>3</v>
      </c>
      <c r="M145" s="139">
        <v>4</v>
      </c>
      <c r="N145" s="139">
        <v>2</v>
      </c>
      <c r="O145" s="139">
        <v>3</v>
      </c>
      <c r="P145" s="144" t="s">
        <v>9</v>
      </c>
      <c r="Q145" s="144" t="s">
        <v>10</v>
      </c>
      <c r="R145" s="144" t="s">
        <v>9</v>
      </c>
      <c r="S145" s="144" t="s">
        <v>10</v>
      </c>
      <c r="T145" s="144" t="s">
        <v>9</v>
      </c>
      <c r="U145" s="144" t="s">
        <v>10</v>
      </c>
      <c r="V145" s="336" t="s">
        <v>9</v>
      </c>
      <c r="W145" s="144" t="s">
        <v>9</v>
      </c>
      <c r="X145" s="273" t="s">
        <v>10</v>
      </c>
      <c r="Y145" s="144" t="s">
        <v>10</v>
      </c>
      <c r="Z145" s="144"/>
      <c r="AA145" s="144" t="s">
        <v>9</v>
      </c>
      <c r="AB145" s="144" t="s">
        <v>9</v>
      </c>
      <c r="AC145" s="144" t="s">
        <v>9</v>
      </c>
      <c r="AD145" s="144"/>
      <c r="AE145" s="144"/>
      <c r="AF145" s="144" t="s">
        <v>9</v>
      </c>
      <c r="AG145" s="144"/>
      <c r="AH145" s="144" t="s">
        <v>10</v>
      </c>
      <c r="AI145" s="144" t="s">
        <v>9</v>
      </c>
      <c r="AJ145" s="273"/>
      <c r="AK145" s="144"/>
      <c r="AL145" s="144" t="s">
        <v>10</v>
      </c>
      <c r="AM145" s="144"/>
      <c r="AN145" s="144" t="s">
        <v>9</v>
      </c>
      <c r="AO145" s="144" t="s">
        <v>10</v>
      </c>
      <c r="AP145" s="144"/>
      <c r="AQ145" s="144"/>
      <c r="AR145" s="144"/>
      <c r="AS145" s="144"/>
      <c r="AT145" s="69"/>
      <c r="AU145" s="69"/>
      <c r="AV145" s="3"/>
      <c r="AW145" s="62"/>
      <c r="AX145" s="3"/>
      <c r="AY145" s="2"/>
      <c r="AZ145" s="62"/>
      <c r="BA145" s="3"/>
      <c r="BB145" s="62"/>
    </row>
    <row r="146" spans="1:54" ht="34.5" customHeight="1">
      <c r="A146" s="178" t="s">
        <v>76</v>
      </c>
      <c r="B146" s="166" t="s">
        <v>35</v>
      </c>
      <c r="C146" s="167">
        <f t="shared" si="31"/>
        <v>-4.62</v>
      </c>
      <c r="D146" s="168">
        <f t="shared" si="35"/>
        <v>23</v>
      </c>
      <c r="E146" s="211">
        <f t="shared" si="36"/>
        <v>8</v>
      </c>
      <c r="F146" s="211">
        <f t="shared" si="37"/>
        <v>15</v>
      </c>
      <c r="G146" s="127">
        <f t="shared" si="33"/>
        <v>-7</v>
      </c>
      <c r="H146" s="127">
        <f t="shared" si="34"/>
        <v>34.78260869565217</v>
      </c>
      <c r="I146" s="139">
        <v>16</v>
      </c>
      <c r="J146" s="139">
        <v>14</v>
      </c>
      <c r="K146" s="139">
        <v>15</v>
      </c>
      <c r="L146" s="139">
        <v>23</v>
      </c>
      <c r="M146" s="139">
        <v>13</v>
      </c>
      <c r="N146" s="139">
        <v>17</v>
      </c>
      <c r="O146" s="139">
        <v>18</v>
      </c>
      <c r="P146" s="144" t="s">
        <v>10</v>
      </c>
      <c r="Q146" s="144" t="s">
        <v>10</v>
      </c>
      <c r="R146" s="144" t="s">
        <v>10</v>
      </c>
      <c r="S146" s="144" t="s">
        <v>9</v>
      </c>
      <c r="T146" s="144" t="s">
        <v>10</v>
      </c>
      <c r="U146" s="144" t="s">
        <v>10</v>
      </c>
      <c r="V146" s="336" t="s">
        <v>10</v>
      </c>
      <c r="W146" s="144" t="s">
        <v>9</v>
      </c>
      <c r="X146" s="273"/>
      <c r="Y146" s="144" t="s">
        <v>9</v>
      </c>
      <c r="Z146" s="144" t="s">
        <v>10</v>
      </c>
      <c r="AA146" s="144" t="s">
        <v>10</v>
      </c>
      <c r="AB146" s="144" t="s">
        <v>9</v>
      </c>
      <c r="AC146" s="144" t="s">
        <v>9</v>
      </c>
      <c r="AD146" s="144" t="s">
        <v>9</v>
      </c>
      <c r="AE146" s="144" t="s">
        <v>10</v>
      </c>
      <c r="AF146" s="144" t="s">
        <v>10</v>
      </c>
      <c r="AG146" s="144" t="s">
        <v>9</v>
      </c>
      <c r="AH146" s="144" t="s">
        <v>10</v>
      </c>
      <c r="AI146" s="144"/>
      <c r="AJ146" s="273" t="s">
        <v>10</v>
      </c>
      <c r="AK146" s="144" t="s">
        <v>10</v>
      </c>
      <c r="AL146" s="144" t="s">
        <v>10</v>
      </c>
      <c r="AM146" s="144"/>
      <c r="AN146" s="144" t="s">
        <v>9</v>
      </c>
      <c r="AO146" s="144" t="s">
        <v>10</v>
      </c>
      <c r="AP146" s="144"/>
      <c r="AQ146" s="144"/>
      <c r="AR146" s="144"/>
      <c r="AS146" s="144"/>
      <c r="AT146" s="69"/>
      <c r="AU146" s="69"/>
      <c r="AV146" s="3"/>
      <c r="AW146" s="62"/>
      <c r="AX146" s="3"/>
      <c r="AY146" s="2"/>
      <c r="AZ146" s="62"/>
      <c r="BA146" s="3"/>
      <c r="BB146" s="62"/>
    </row>
    <row r="147" spans="1:54" ht="34.5" customHeight="1">
      <c r="A147" s="179" t="s">
        <v>296</v>
      </c>
      <c r="B147" s="166" t="s">
        <v>314</v>
      </c>
      <c r="C147" s="167">
        <f>G147*0.66</f>
        <v>0</v>
      </c>
      <c r="D147" s="168">
        <f t="shared" si="35"/>
        <v>0</v>
      </c>
      <c r="E147" s="211">
        <f>COUNTIF(P147:AS147,"W")+COUNTIF(P147:AS147,"WL")+COUNTIF(P147:AS147,"WLL")+COUNTIF(P147:AS147,"WW")+COUNTIF(P147:AS147,"WW")+COUNTIF(P147:AS147,"WWL")+COUNTIF(P147:AS147,"WWL")+COUNTIF(P147:AS147,"WWW")+COUNTIF(P147:AS147,"WWW")+COUNTIF(P147:AS147,"WWW")</f>
        <v>0</v>
      </c>
      <c r="F147" s="211">
        <f>COUNTIF(P147:AS147,"L")+COUNTIF(P147:AS147,"WL")+COUNTIF(P147:AS147,"WWL")+COUNTIF(P147:AS147,"LL")+COUNTIF(P147:AS147,"LL")+COUNTIF(P147:AS147,"WLL")+COUNTIF(P147:AS147,"WLL")+COUNTIF(P147:AS147,"LLL")+COUNTIF(P147:AS147,"LLL")+COUNTIF(P147:AS147,"LLL")</f>
        <v>0</v>
      </c>
      <c r="G147" s="127">
        <f>E147-F147</f>
        <v>0</v>
      </c>
      <c r="H147" s="127" t="e">
        <f>SUM(E147/D147%)</f>
        <v>#DIV/0!</v>
      </c>
      <c r="I147" s="139">
        <v>15</v>
      </c>
      <c r="J147" s="139">
        <v>14</v>
      </c>
      <c r="K147" s="139">
        <v>10</v>
      </c>
      <c r="L147" s="139">
        <v>7</v>
      </c>
      <c r="M147" s="139">
        <v>7</v>
      </c>
      <c r="N147" s="139">
        <v>7</v>
      </c>
      <c r="O147" s="139"/>
      <c r="P147" s="144"/>
      <c r="Q147" s="144"/>
      <c r="R147" s="144"/>
      <c r="S147" s="144"/>
      <c r="T147" s="144"/>
      <c r="U147" s="144"/>
      <c r="V147" s="336"/>
      <c r="W147" s="144"/>
      <c r="X147" s="273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273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69"/>
      <c r="AU147" s="69"/>
      <c r="AV147" s="3"/>
      <c r="AW147" s="62"/>
      <c r="AX147" s="3"/>
      <c r="AY147" s="2"/>
      <c r="AZ147" s="62"/>
      <c r="BA147" s="3"/>
      <c r="BB147" s="62"/>
    </row>
    <row r="148" spans="1:54" ht="34.5" customHeight="1" hidden="1">
      <c r="A148" s="126" t="s">
        <v>77</v>
      </c>
      <c r="B148" s="166" t="s">
        <v>35</v>
      </c>
      <c r="C148" s="167">
        <f t="shared" si="31"/>
        <v>0</v>
      </c>
      <c r="D148" s="168">
        <f t="shared" si="35"/>
        <v>0</v>
      </c>
      <c r="E148" s="211">
        <f t="shared" si="36"/>
        <v>0</v>
      </c>
      <c r="F148" s="211">
        <f t="shared" si="37"/>
        <v>0</v>
      </c>
      <c r="G148" s="127">
        <f t="shared" si="33"/>
        <v>0</v>
      </c>
      <c r="H148" s="127" t="e">
        <f t="shared" si="34"/>
        <v>#DIV/0!</v>
      </c>
      <c r="I148" s="139">
        <v>11</v>
      </c>
      <c r="J148" s="139">
        <v>11</v>
      </c>
      <c r="K148" s="139">
        <v>11</v>
      </c>
      <c r="L148" s="139">
        <v>11</v>
      </c>
      <c r="M148" s="139">
        <v>11</v>
      </c>
      <c r="N148" s="139"/>
      <c r="O148" s="139"/>
      <c r="P148" s="144"/>
      <c r="Q148" s="144"/>
      <c r="R148" s="144"/>
      <c r="S148" s="144"/>
      <c r="T148" s="144"/>
      <c r="U148" s="144"/>
      <c r="V148" s="336"/>
      <c r="W148" s="144"/>
      <c r="X148" s="273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273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69"/>
      <c r="AU148" s="69"/>
      <c r="AV148" s="3"/>
      <c r="AW148" s="62"/>
      <c r="AX148" s="3"/>
      <c r="AY148" s="2"/>
      <c r="AZ148" s="62"/>
      <c r="BA148" s="3"/>
      <c r="BB148" s="62"/>
    </row>
    <row r="149" spans="1:54" ht="34.5" customHeight="1">
      <c r="A149" s="289" t="s">
        <v>517</v>
      </c>
      <c r="B149" s="166" t="s">
        <v>320</v>
      </c>
      <c r="C149" s="167">
        <f>G149*0.66</f>
        <v>-0.66</v>
      </c>
      <c r="D149" s="168">
        <f>E149+F149</f>
        <v>3</v>
      </c>
      <c r="E149" s="211">
        <f>COUNTIF(P149:AS149,"W")+COUNTIF(P149:AS149,"WL")+COUNTIF(P149:AS149,"WLL")+COUNTIF(P149:AS149,"WW")+COUNTIF(P149:AS149,"WW")+COUNTIF(P149:AS149,"WWL")+COUNTIF(P149:AS149,"WWL")+COUNTIF(P149:AS149,"WWW")+COUNTIF(P149:AS149,"WWW")+COUNTIF(P149:AS149,"WWW")</f>
        <v>1</v>
      </c>
      <c r="F149" s="211">
        <f>COUNTIF(P149:AS149,"L")+COUNTIF(P149:AS149,"WL")+COUNTIF(P149:AS149,"WWL")+COUNTIF(P149:AS149,"LL")+COUNTIF(P149:AS149,"LL")+COUNTIF(P149:AS149,"WLL")+COUNTIF(P149:AS149,"WLL")+COUNTIF(P149:AS149,"LLL")+COUNTIF(P149:AS149,"LLL")+COUNTIF(P149:AS149,"LLL")</f>
        <v>2</v>
      </c>
      <c r="G149" s="127">
        <f>E149-F149</f>
        <v>-1</v>
      </c>
      <c r="H149" s="127">
        <f>SUM(E149/D149%)</f>
        <v>33.333333333333336</v>
      </c>
      <c r="I149" s="139" t="s">
        <v>42</v>
      </c>
      <c r="J149" s="139">
        <v>15</v>
      </c>
      <c r="K149" s="139">
        <v>23</v>
      </c>
      <c r="L149" s="139">
        <v>26</v>
      </c>
      <c r="M149" s="139">
        <v>29</v>
      </c>
      <c r="N149" s="139">
        <v>26</v>
      </c>
      <c r="O149" s="139">
        <v>25</v>
      </c>
      <c r="P149" s="144"/>
      <c r="Q149" s="144"/>
      <c r="R149" s="144"/>
      <c r="S149" s="144"/>
      <c r="T149" s="144"/>
      <c r="U149" s="144"/>
      <c r="V149" s="336"/>
      <c r="W149" s="144"/>
      <c r="X149" s="273"/>
      <c r="Y149" s="144"/>
      <c r="Z149" s="144"/>
      <c r="AA149" s="144"/>
      <c r="AB149" s="144"/>
      <c r="AC149" s="144"/>
      <c r="AD149" s="144" t="s">
        <v>10</v>
      </c>
      <c r="AE149" s="144"/>
      <c r="AF149" s="144"/>
      <c r="AG149" s="144"/>
      <c r="AH149" s="144"/>
      <c r="AI149" s="144"/>
      <c r="AJ149" s="273"/>
      <c r="AK149" s="144"/>
      <c r="AL149" s="144"/>
      <c r="AM149" s="144"/>
      <c r="AN149" s="144" t="s">
        <v>10</v>
      </c>
      <c r="AO149" s="144" t="s">
        <v>9</v>
      </c>
      <c r="AP149" s="144"/>
      <c r="AQ149" s="144"/>
      <c r="AR149" s="144"/>
      <c r="AS149" s="144"/>
      <c r="AT149" s="69"/>
      <c r="AU149" s="69"/>
      <c r="AV149" s="3"/>
      <c r="AW149" s="62"/>
      <c r="AX149" s="3"/>
      <c r="AY149" s="2"/>
      <c r="AZ149" s="62"/>
      <c r="BA149" s="3"/>
      <c r="BB149" s="62"/>
    </row>
    <row r="150" spans="1:54" ht="34.5" customHeight="1">
      <c r="A150" s="178" t="s">
        <v>78</v>
      </c>
      <c r="B150" s="166" t="s">
        <v>35</v>
      </c>
      <c r="C150" s="167">
        <f t="shared" si="31"/>
        <v>0</v>
      </c>
      <c r="D150" s="168">
        <f t="shared" si="35"/>
        <v>12</v>
      </c>
      <c r="E150" s="211">
        <f t="shared" si="36"/>
        <v>6</v>
      </c>
      <c r="F150" s="211">
        <f t="shared" si="37"/>
        <v>6</v>
      </c>
      <c r="G150" s="127">
        <f t="shared" si="33"/>
        <v>0</v>
      </c>
      <c r="H150" s="127">
        <f t="shared" si="34"/>
        <v>50</v>
      </c>
      <c r="I150" s="139">
        <v>7</v>
      </c>
      <c r="J150" s="139">
        <v>6</v>
      </c>
      <c r="K150" s="139">
        <v>5</v>
      </c>
      <c r="L150" s="139">
        <v>7</v>
      </c>
      <c r="M150" s="139">
        <v>14</v>
      </c>
      <c r="N150" s="139">
        <v>14</v>
      </c>
      <c r="O150" s="139">
        <v>21</v>
      </c>
      <c r="P150" s="144" t="s">
        <v>9</v>
      </c>
      <c r="Q150" s="144" t="s">
        <v>10</v>
      </c>
      <c r="R150" s="144" t="s">
        <v>10</v>
      </c>
      <c r="S150" s="144" t="s">
        <v>10</v>
      </c>
      <c r="T150" s="144"/>
      <c r="U150" s="144" t="s">
        <v>10</v>
      </c>
      <c r="V150" s="336"/>
      <c r="W150" s="144" t="s">
        <v>9</v>
      </c>
      <c r="X150" s="273" t="s">
        <v>9</v>
      </c>
      <c r="Y150" s="144" t="s">
        <v>10</v>
      </c>
      <c r="Z150" s="144"/>
      <c r="AA150" s="144" t="s">
        <v>9</v>
      </c>
      <c r="AB150" s="144"/>
      <c r="AC150" s="144"/>
      <c r="AD150" s="144"/>
      <c r="AE150" s="144"/>
      <c r="AF150" s="144"/>
      <c r="AG150" s="144"/>
      <c r="AH150" s="144"/>
      <c r="AI150" s="144"/>
      <c r="AJ150" s="273" t="s">
        <v>9</v>
      </c>
      <c r="AK150" s="144" t="s">
        <v>10</v>
      </c>
      <c r="AL150" s="144"/>
      <c r="AM150" s="144" t="s">
        <v>9</v>
      </c>
      <c r="AN150" s="144"/>
      <c r="AO150" s="144"/>
      <c r="AP150" s="144"/>
      <c r="AQ150" s="144"/>
      <c r="AR150" s="144"/>
      <c r="AS150" s="144"/>
      <c r="AT150" s="69"/>
      <c r="AU150" s="69"/>
      <c r="AV150" s="3"/>
      <c r="AW150" s="62"/>
      <c r="AX150" s="3"/>
      <c r="AY150" s="2"/>
      <c r="AZ150" s="62"/>
      <c r="BA150" s="3"/>
      <c r="BB150" s="62"/>
    </row>
    <row r="151" spans="1:54" ht="34.5" customHeight="1" thickBot="1">
      <c r="A151" s="178" t="s">
        <v>81</v>
      </c>
      <c r="B151" s="166" t="s">
        <v>35</v>
      </c>
      <c r="C151" s="167">
        <f t="shared" si="31"/>
        <v>-2.64</v>
      </c>
      <c r="D151" s="168">
        <f>E151+F151</f>
        <v>18</v>
      </c>
      <c r="E151" s="211">
        <f>COUNTIF(P151:AS151,"W")+COUNTIF(P151:AS151,"WL")+COUNTIF(P151:AS151,"WLL")+COUNTIF(P151:AS151,"WW")+COUNTIF(P151:AS151,"WW")+COUNTIF(P151:AS151,"WWL")+COUNTIF(P151:AS151,"WWL")+COUNTIF(P151:AS151,"WWW")+COUNTIF(P151:AS151,"WWW")+COUNTIF(P151:AS151,"WWW")</f>
        <v>7</v>
      </c>
      <c r="F151" s="211">
        <f>COUNTIF(P151:AS151,"L")+COUNTIF(P151:AS151,"WL")+COUNTIF(P151:AS151,"WWL")+COUNTIF(P151:AS151,"LL")+COUNTIF(P151:AS151,"LL")+COUNTIF(P151:AS151,"WLL")+COUNTIF(P151:AS151,"WLL")+COUNTIF(P151:AS151,"LLL")+COUNTIF(P151:AS151,"LLL")+COUNTIF(P151:AS151,"LLL")</f>
        <v>11</v>
      </c>
      <c r="G151" s="127">
        <f t="shared" si="33"/>
        <v>-4</v>
      </c>
      <c r="H151" s="127">
        <f t="shared" si="34"/>
        <v>38.88888888888889</v>
      </c>
      <c r="I151" s="139">
        <v>23</v>
      </c>
      <c r="J151" s="139">
        <v>24</v>
      </c>
      <c r="K151" s="139">
        <v>23</v>
      </c>
      <c r="L151" s="139">
        <v>26</v>
      </c>
      <c r="M151" s="139">
        <v>26</v>
      </c>
      <c r="N151" s="139">
        <v>27</v>
      </c>
      <c r="O151" s="139">
        <v>28</v>
      </c>
      <c r="P151" s="144" t="s">
        <v>9</v>
      </c>
      <c r="Q151" s="144" t="s">
        <v>10</v>
      </c>
      <c r="R151" s="144" t="s">
        <v>490</v>
      </c>
      <c r="S151" s="144" t="s">
        <v>10</v>
      </c>
      <c r="T151" s="144"/>
      <c r="U151" s="144" t="s">
        <v>10</v>
      </c>
      <c r="V151" s="336"/>
      <c r="W151" s="144" t="s">
        <v>9</v>
      </c>
      <c r="X151" s="273" t="s">
        <v>9</v>
      </c>
      <c r="Y151" s="144" t="s">
        <v>10</v>
      </c>
      <c r="Z151" s="144" t="s">
        <v>10</v>
      </c>
      <c r="AA151" s="144" t="s">
        <v>10</v>
      </c>
      <c r="AB151" s="144"/>
      <c r="AC151" s="144" t="s">
        <v>10</v>
      </c>
      <c r="AD151" s="144" t="s">
        <v>9</v>
      </c>
      <c r="AE151" s="144" t="s">
        <v>9</v>
      </c>
      <c r="AF151" s="144"/>
      <c r="AG151" s="144" t="s">
        <v>10</v>
      </c>
      <c r="AH151" s="144" t="s">
        <v>9</v>
      </c>
      <c r="AI151" s="144"/>
      <c r="AJ151" s="273"/>
      <c r="AK151" s="144" t="s">
        <v>9</v>
      </c>
      <c r="AL151" s="144" t="s">
        <v>10</v>
      </c>
      <c r="AM151" s="144"/>
      <c r="AN151" s="144"/>
      <c r="AO151" s="144"/>
      <c r="AP151" s="144"/>
      <c r="AQ151" s="144"/>
      <c r="AR151" s="144"/>
      <c r="AS151" s="144"/>
      <c r="AT151" s="69"/>
      <c r="AU151" s="69"/>
      <c r="AV151" s="3"/>
      <c r="AW151" s="62"/>
      <c r="AX151" s="3"/>
      <c r="AY151" s="2"/>
      <c r="AZ151" s="62"/>
      <c r="BA151" s="3"/>
      <c r="BB151" s="62"/>
    </row>
    <row r="152" spans="1:54" s="208" customFormat="1" ht="34.5" customHeight="1" hidden="1" thickBot="1">
      <c r="A152" s="239" t="s">
        <v>274</v>
      </c>
      <c r="B152" s="198" t="s">
        <v>35</v>
      </c>
      <c r="C152" s="199">
        <f t="shared" si="31"/>
        <v>0</v>
      </c>
      <c r="D152" s="200">
        <f t="shared" si="35"/>
        <v>0</v>
      </c>
      <c r="E152" s="246">
        <f t="shared" si="36"/>
        <v>0</v>
      </c>
      <c r="F152" s="246">
        <f t="shared" si="37"/>
        <v>0</v>
      </c>
      <c r="G152" s="201">
        <f t="shared" si="33"/>
        <v>0</v>
      </c>
      <c r="H152" s="201" t="e">
        <f t="shared" si="34"/>
        <v>#DIV/0!</v>
      </c>
      <c r="I152" s="202">
        <v>19</v>
      </c>
      <c r="J152" s="202">
        <v>19</v>
      </c>
      <c r="K152" s="202">
        <v>19</v>
      </c>
      <c r="L152" s="202">
        <v>19</v>
      </c>
      <c r="M152" s="202">
        <v>19</v>
      </c>
      <c r="N152" s="202"/>
      <c r="O152" s="202"/>
      <c r="P152" s="203"/>
      <c r="Q152" s="203"/>
      <c r="R152" s="203"/>
      <c r="S152" s="203"/>
      <c r="T152" s="203"/>
      <c r="U152" s="203"/>
      <c r="V152" s="337"/>
      <c r="W152" s="203"/>
      <c r="X152" s="27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75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4"/>
      <c r="AU152" s="204"/>
      <c r="AV152" s="205"/>
      <c r="AW152" s="206"/>
      <c r="AX152" s="205"/>
      <c r="AY152" s="207"/>
      <c r="AZ152" s="206"/>
      <c r="BA152" s="205"/>
      <c r="BB152" s="206"/>
    </row>
    <row r="153" spans="1:54" s="190" customFormat="1" ht="34.5" customHeight="1" hidden="1" thickTop="1">
      <c r="A153" s="179" t="s">
        <v>151</v>
      </c>
      <c r="B153" s="180" t="s">
        <v>36</v>
      </c>
      <c r="C153" s="181">
        <f t="shared" si="31"/>
        <v>0</v>
      </c>
      <c r="D153" s="182">
        <f t="shared" si="35"/>
        <v>0</v>
      </c>
      <c r="E153" s="224">
        <f t="shared" si="36"/>
        <v>0</v>
      </c>
      <c r="F153" s="224">
        <f t="shared" si="37"/>
        <v>0</v>
      </c>
      <c r="G153" s="183">
        <f t="shared" si="33"/>
        <v>0</v>
      </c>
      <c r="H153" s="183" t="e">
        <f t="shared" si="34"/>
        <v>#DIV/0!</v>
      </c>
      <c r="I153" s="184"/>
      <c r="J153" s="184"/>
      <c r="K153" s="184"/>
      <c r="L153" s="184"/>
      <c r="M153" s="184"/>
      <c r="N153" s="184"/>
      <c r="O153" s="184"/>
      <c r="P153" s="185"/>
      <c r="Q153" s="185"/>
      <c r="R153" s="185"/>
      <c r="S153" s="185"/>
      <c r="T153" s="185"/>
      <c r="U153" s="185"/>
      <c r="V153" s="334"/>
      <c r="W153" s="185"/>
      <c r="X153" s="271"/>
      <c r="Y153" s="185"/>
      <c r="Z153" s="185"/>
      <c r="AA153" s="185"/>
      <c r="AB153" s="185"/>
      <c r="AC153" s="185"/>
      <c r="AD153" s="192"/>
      <c r="AE153" s="185"/>
      <c r="AF153" s="185"/>
      <c r="AG153" s="185"/>
      <c r="AH153" s="185"/>
      <c r="AI153" s="185"/>
      <c r="AJ153" s="271"/>
      <c r="AK153" s="185"/>
      <c r="AL153" s="185"/>
      <c r="AM153" s="185"/>
      <c r="AN153" s="144"/>
      <c r="AO153" s="144"/>
      <c r="AP153" s="144"/>
      <c r="AQ153" s="144"/>
      <c r="AR153" s="144"/>
      <c r="AS153" s="144"/>
      <c r="AT153" s="186"/>
      <c r="AU153" s="186"/>
      <c r="AV153" s="187"/>
      <c r="AW153" s="188"/>
      <c r="AX153" s="187"/>
      <c r="AY153" s="189"/>
      <c r="AZ153" s="188"/>
      <c r="BA153" s="187"/>
      <c r="BB153" s="188"/>
    </row>
    <row r="154" spans="1:54" s="329" customFormat="1" ht="34.5" customHeight="1" thickTop="1">
      <c r="A154" s="290" t="s">
        <v>327</v>
      </c>
      <c r="B154" s="291" t="s">
        <v>36</v>
      </c>
      <c r="C154" s="292">
        <f t="shared" si="31"/>
        <v>2.64</v>
      </c>
      <c r="D154" s="293">
        <f t="shared" si="35"/>
        <v>12</v>
      </c>
      <c r="E154" s="294">
        <f t="shared" si="36"/>
        <v>8</v>
      </c>
      <c r="F154" s="294">
        <f t="shared" si="37"/>
        <v>4</v>
      </c>
      <c r="G154" s="295">
        <f t="shared" si="33"/>
        <v>4</v>
      </c>
      <c r="H154" s="295">
        <f t="shared" si="34"/>
        <v>66.66666666666667</v>
      </c>
      <c r="I154" s="323">
        <v>10</v>
      </c>
      <c r="J154" s="323">
        <v>6</v>
      </c>
      <c r="K154" s="323">
        <v>5</v>
      </c>
      <c r="L154" s="323">
        <v>4</v>
      </c>
      <c r="M154" s="323">
        <v>4</v>
      </c>
      <c r="N154" s="323">
        <v>2</v>
      </c>
      <c r="O154" s="323">
        <v>2</v>
      </c>
      <c r="P154" s="324"/>
      <c r="Q154" s="324"/>
      <c r="R154" s="324"/>
      <c r="S154" s="324" t="s">
        <v>9</v>
      </c>
      <c r="T154" s="324" t="s">
        <v>9</v>
      </c>
      <c r="U154" s="324" t="s">
        <v>9</v>
      </c>
      <c r="V154" s="340" t="s">
        <v>9</v>
      </c>
      <c r="W154" s="324"/>
      <c r="X154" s="324"/>
      <c r="Y154" s="324"/>
      <c r="Z154" s="324" t="s">
        <v>9</v>
      </c>
      <c r="AA154" s="324" t="s">
        <v>9</v>
      </c>
      <c r="AB154" s="324"/>
      <c r="AC154" s="324" t="s">
        <v>10</v>
      </c>
      <c r="AD154" s="324" t="s">
        <v>10</v>
      </c>
      <c r="AE154" s="324"/>
      <c r="AF154" s="324" t="s">
        <v>9</v>
      </c>
      <c r="AG154" s="324"/>
      <c r="AH154" s="324" t="s">
        <v>10</v>
      </c>
      <c r="AI154" s="324" t="s">
        <v>10</v>
      </c>
      <c r="AJ154" s="325" t="s">
        <v>9</v>
      </c>
      <c r="AK154" s="324"/>
      <c r="AL154" s="324"/>
      <c r="AM154" s="324"/>
      <c r="AN154" s="297"/>
      <c r="AO154" s="297"/>
      <c r="AP154" s="297"/>
      <c r="AQ154" s="297"/>
      <c r="AR154" s="297"/>
      <c r="AS154" s="297"/>
      <c r="AT154" s="299"/>
      <c r="AU154" s="299"/>
      <c r="AV154" s="326"/>
      <c r="AW154" s="327"/>
      <c r="AX154" s="326"/>
      <c r="AY154" s="328"/>
      <c r="AZ154" s="327"/>
      <c r="BA154" s="326"/>
      <c r="BB154" s="327"/>
    </row>
    <row r="155" spans="1:54" s="195" customFormat="1" ht="34.5" customHeight="1" hidden="1">
      <c r="A155" s="126" t="s">
        <v>79</v>
      </c>
      <c r="B155" s="166" t="s">
        <v>36</v>
      </c>
      <c r="C155" s="167">
        <f t="shared" si="31"/>
        <v>0</v>
      </c>
      <c r="D155" s="168">
        <f t="shared" si="35"/>
        <v>0</v>
      </c>
      <c r="E155" s="211">
        <f t="shared" si="36"/>
        <v>0</v>
      </c>
      <c r="F155" s="211">
        <f t="shared" si="37"/>
        <v>0</v>
      </c>
      <c r="G155" s="127">
        <f t="shared" si="33"/>
        <v>0</v>
      </c>
      <c r="H155" s="127" t="e">
        <f t="shared" si="34"/>
        <v>#DIV/0!</v>
      </c>
      <c r="I155" s="191">
        <v>23</v>
      </c>
      <c r="J155" s="191">
        <v>24</v>
      </c>
      <c r="K155" s="191"/>
      <c r="L155" s="191"/>
      <c r="M155" s="191"/>
      <c r="N155" s="191"/>
      <c r="O155" s="191"/>
      <c r="P155" s="192"/>
      <c r="Q155" s="192"/>
      <c r="R155" s="192"/>
      <c r="S155" s="192"/>
      <c r="T155" s="192"/>
      <c r="U155" s="192"/>
      <c r="V155" s="334"/>
      <c r="W155" s="192"/>
      <c r="X155" s="271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271"/>
      <c r="AK155" s="192"/>
      <c r="AL155" s="192"/>
      <c r="AM155" s="192"/>
      <c r="AN155" s="144"/>
      <c r="AO155" s="144"/>
      <c r="AP155" s="144"/>
      <c r="AQ155" s="144"/>
      <c r="AR155" s="144"/>
      <c r="AS155" s="144"/>
      <c r="AT155" s="69"/>
      <c r="AU155" s="69"/>
      <c r="AV155" s="63"/>
      <c r="AW155" s="193"/>
      <c r="AX155" s="63"/>
      <c r="AY155" s="194"/>
      <c r="AZ155" s="193"/>
      <c r="BA155" s="63"/>
      <c r="BB155" s="193"/>
    </row>
    <row r="156" spans="1:54" s="190" customFormat="1" ht="34.5" customHeight="1" hidden="1">
      <c r="A156" s="179" t="s">
        <v>145</v>
      </c>
      <c r="B156" s="180" t="s">
        <v>36</v>
      </c>
      <c r="C156" s="181">
        <f t="shared" si="31"/>
        <v>0</v>
      </c>
      <c r="D156" s="182">
        <f t="shared" si="35"/>
        <v>0</v>
      </c>
      <c r="E156" s="224">
        <f t="shared" si="36"/>
        <v>0</v>
      </c>
      <c r="F156" s="224">
        <f t="shared" si="37"/>
        <v>0</v>
      </c>
      <c r="G156" s="183">
        <f t="shared" si="33"/>
        <v>0</v>
      </c>
      <c r="H156" s="183" t="e">
        <f t="shared" si="34"/>
        <v>#DIV/0!</v>
      </c>
      <c r="I156" s="184"/>
      <c r="J156" s="184"/>
      <c r="K156" s="184"/>
      <c r="L156" s="184"/>
      <c r="M156" s="184"/>
      <c r="N156" s="184"/>
      <c r="O156" s="184"/>
      <c r="P156" s="185"/>
      <c r="Q156" s="185"/>
      <c r="R156" s="185"/>
      <c r="S156" s="185"/>
      <c r="T156" s="185"/>
      <c r="U156" s="185"/>
      <c r="V156" s="334"/>
      <c r="W156" s="185"/>
      <c r="X156" s="271"/>
      <c r="Y156" s="185"/>
      <c r="Z156" s="185"/>
      <c r="AA156" s="185"/>
      <c r="AB156" s="185"/>
      <c r="AC156" s="185"/>
      <c r="AD156" s="192"/>
      <c r="AE156" s="185"/>
      <c r="AF156" s="185"/>
      <c r="AG156" s="185"/>
      <c r="AH156" s="185"/>
      <c r="AI156" s="185"/>
      <c r="AJ156" s="271"/>
      <c r="AK156" s="185"/>
      <c r="AL156" s="185"/>
      <c r="AM156" s="185"/>
      <c r="AN156" s="144"/>
      <c r="AO156" s="144"/>
      <c r="AP156" s="144"/>
      <c r="AQ156" s="144"/>
      <c r="AR156" s="144"/>
      <c r="AS156" s="144"/>
      <c r="AT156" s="186"/>
      <c r="AU156" s="186"/>
      <c r="AV156" s="187"/>
      <c r="AW156" s="188"/>
      <c r="AX156" s="187"/>
      <c r="AY156" s="189"/>
      <c r="AZ156" s="188"/>
      <c r="BA156" s="187"/>
      <c r="BB156" s="188"/>
    </row>
    <row r="157" spans="1:54" ht="34.5" customHeight="1" hidden="1">
      <c r="A157" s="179" t="s">
        <v>366</v>
      </c>
      <c r="B157" s="166" t="s">
        <v>36</v>
      </c>
      <c r="C157" s="167">
        <f>G157*0.66</f>
        <v>0</v>
      </c>
      <c r="D157" s="168">
        <f>E157+F157</f>
        <v>0</v>
      </c>
      <c r="E157" s="211">
        <f>COUNTIF(P157:AS157,"W")+COUNTIF(P157:AS157,"WL")+COUNTIF(P157:AS157,"WLL")+COUNTIF(P157:AS157,"WW")+COUNTIF(P157:AS157,"WW")+COUNTIF(P157:AS157,"WWL")+COUNTIF(P157:AS157,"WWL")+COUNTIF(P157:AS157,"WWW")+COUNTIF(P157:AS157,"WWW")+COUNTIF(P157:AS157,"WWW")</f>
        <v>0</v>
      </c>
      <c r="F157" s="211">
        <f>COUNTIF(P157:AS157,"L")+COUNTIF(P157:AS157,"WL")+COUNTIF(P157:AS157,"WWL")+COUNTIF(P157:AS157,"LL")+COUNTIF(P157:AS157,"LL")+COUNTIF(P157:AS157,"WLL")+COUNTIF(P157:AS157,"WLL")+COUNTIF(P157:AS157,"LLL")+COUNTIF(P157:AS157,"LLL")+COUNTIF(P157:AS157,"LLL")</f>
        <v>0</v>
      </c>
      <c r="G157" s="127">
        <f>E157-F157</f>
        <v>0</v>
      </c>
      <c r="H157" s="127" t="e">
        <f>SUM(E157/D157%)</f>
        <v>#DIV/0!</v>
      </c>
      <c r="I157" s="139">
        <v>21</v>
      </c>
      <c r="J157" s="139">
        <v>22</v>
      </c>
      <c r="K157" s="139">
        <v>30</v>
      </c>
      <c r="L157" s="139">
        <v>36</v>
      </c>
      <c r="M157" s="139">
        <v>36</v>
      </c>
      <c r="N157" s="139"/>
      <c r="O157" s="139"/>
      <c r="P157" s="144"/>
      <c r="Q157" s="144"/>
      <c r="R157" s="144"/>
      <c r="S157" s="144"/>
      <c r="T157" s="144"/>
      <c r="U157" s="144"/>
      <c r="V157" s="336"/>
      <c r="W157" s="144"/>
      <c r="X157" s="273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273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69"/>
      <c r="AU157" s="69"/>
      <c r="AV157" s="3"/>
      <c r="AW157" s="62"/>
      <c r="AX157" s="3"/>
      <c r="AY157" s="2"/>
      <c r="AZ157" s="62"/>
      <c r="BA157" s="3"/>
      <c r="BB157" s="62"/>
    </row>
    <row r="158" spans="1:54" s="195" customFormat="1" ht="34.5" customHeight="1">
      <c r="A158" s="126" t="s">
        <v>137</v>
      </c>
      <c r="B158" s="166" t="s">
        <v>272</v>
      </c>
      <c r="C158" s="167">
        <f t="shared" si="31"/>
        <v>-5.28</v>
      </c>
      <c r="D158" s="168">
        <f t="shared" si="35"/>
        <v>18</v>
      </c>
      <c r="E158" s="211">
        <f t="shared" si="36"/>
        <v>5</v>
      </c>
      <c r="F158" s="211">
        <f t="shared" si="37"/>
        <v>13</v>
      </c>
      <c r="G158" s="127">
        <f t="shared" si="33"/>
        <v>-8</v>
      </c>
      <c r="H158" s="127">
        <f t="shared" si="34"/>
        <v>27.77777777777778</v>
      </c>
      <c r="I158" s="191">
        <v>27</v>
      </c>
      <c r="J158" s="191">
        <v>28</v>
      </c>
      <c r="K158" s="191">
        <v>28</v>
      </c>
      <c r="L158" s="191">
        <v>30</v>
      </c>
      <c r="M158" s="191">
        <v>33</v>
      </c>
      <c r="N158" s="191">
        <v>35</v>
      </c>
      <c r="O158" s="191">
        <v>37</v>
      </c>
      <c r="P158" s="192" t="s">
        <v>9</v>
      </c>
      <c r="Q158" s="192"/>
      <c r="R158" s="192" t="s">
        <v>10</v>
      </c>
      <c r="S158" s="192"/>
      <c r="T158" s="192" t="s">
        <v>9</v>
      </c>
      <c r="U158" s="192" t="s">
        <v>10</v>
      </c>
      <c r="V158" s="334"/>
      <c r="W158" s="192" t="s">
        <v>10</v>
      </c>
      <c r="X158" s="271" t="s">
        <v>10</v>
      </c>
      <c r="Y158" s="192" t="s">
        <v>10</v>
      </c>
      <c r="Z158" s="192" t="s">
        <v>10</v>
      </c>
      <c r="AA158" s="192" t="s">
        <v>10</v>
      </c>
      <c r="AB158" s="192" t="s">
        <v>10</v>
      </c>
      <c r="AC158" s="192" t="s">
        <v>10</v>
      </c>
      <c r="AD158" s="192"/>
      <c r="AE158" s="192" t="s">
        <v>10</v>
      </c>
      <c r="AF158" s="192" t="s">
        <v>9</v>
      </c>
      <c r="AG158" s="192"/>
      <c r="AH158" s="192"/>
      <c r="AI158" s="192"/>
      <c r="AJ158" s="271"/>
      <c r="AK158" s="192" t="s">
        <v>10</v>
      </c>
      <c r="AL158" s="192" t="s">
        <v>9</v>
      </c>
      <c r="AM158" s="192" t="s">
        <v>10</v>
      </c>
      <c r="AN158" s="144" t="s">
        <v>10</v>
      </c>
      <c r="AO158" s="144" t="s">
        <v>9</v>
      </c>
      <c r="AP158" s="144"/>
      <c r="AQ158" s="144"/>
      <c r="AR158" s="144"/>
      <c r="AS158" s="144"/>
      <c r="AT158" s="69"/>
      <c r="AU158" s="69"/>
      <c r="AV158" s="63"/>
      <c r="AW158" s="193"/>
      <c r="AX158" s="63"/>
      <c r="AY158" s="194"/>
      <c r="AZ158" s="193"/>
      <c r="BA158" s="63"/>
      <c r="BB158" s="193"/>
    </row>
    <row r="159" spans="1:54" s="190" customFormat="1" ht="34.5" customHeight="1" hidden="1">
      <c r="A159" s="179" t="s">
        <v>213</v>
      </c>
      <c r="B159" s="180" t="s">
        <v>36</v>
      </c>
      <c r="C159" s="181">
        <f t="shared" si="31"/>
        <v>0</v>
      </c>
      <c r="D159" s="182">
        <f t="shared" si="35"/>
        <v>0</v>
      </c>
      <c r="E159" s="224">
        <f t="shared" si="36"/>
        <v>0</v>
      </c>
      <c r="F159" s="224">
        <f t="shared" si="37"/>
        <v>0</v>
      </c>
      <c r="G159" s="183">
        <f t="shared" si="33"/>
        <v>0</v>
      </c>
      <c r="H159" s="183" t="e">
        <f t="shared" si="34"/>
        <v>#DIV/0!</v>
      </c>
      <c r="I159" s="184"/>
      <c r="J159" s="184"/>
      <c r="K159" s="184"/>
      <c r="L159" s="184"/>
      <c r="M159" s="184"/>
      <c r="N159" s="184"/>
      <c r="O159" s="184"/>
      <c r="P159" s="185"/>
      <c r="Q159" s="185"/>
      <c r="R159" s="185"/>
      <c r="S159" s="185"/>
      <c r="T159" s="185"/>
      <c r="U159" s="185"/>
      <c r="V159" s="334"/>
      <c r="W159" s="185"/>
      <c r="X159" s="271"/>
      <c r="Y159" s="185"/>
      <c r="Z159" s="185"/>
      <c r="AA159" s="185"/>
      <c r="AB159" s="185"/>
      <c r="AC159" s="185"/>
      <c r="AD159" s="192"/>
      <c r="AE159" s="185"/>
      <c r="AF159" s="185"/>
      <c r="AG159" s="185"/>
      <c r="AH159" s="185"/>
      <c r="AI159" s="185"/>
      <c r="AJ159" s="271"/>
      <c r="AK159" s="185"/>
      <c r="AL159" s="185"/>
      <c r="AM159" s="185"/>
      <c r="AN159" s="144"/>
      <c r="AO159" s="144"/>
      <c r="AP159" s="144"/>
      <c r="AQ159" s="144"/>
      <c r="AR159" s="144"/>
      <c r="AS159" s="144"/>
      <c r="AT159" s="186"/>
      <c r="AU159" s="186"/>
      <c r="AV159" s="187"/>
      <c r="AW159" s="188"/>
      <c r="AX159" s="187"/>
      <c r="AY159" s="189"/>
      <c r="AZ159" s="188"/>
      <c r="BA159" s="187"/>
      <c r="BB159" s="188"/>
    </row>
    <row r="160" spans="1:54" ht="34.5" customHeight="1">
      <c r="A160" s="126" t="s">
        <v>367</v>
      </c>
      <c r="B160" s="166" t="s">
        <v>36</v>
      </c>
      <c r="C160" s="167">
        <f>G160*0.66</f>
        <v>2.64</v>
      </c>
      <c r="D160" s="168">
        <f>E160+F160</f>
        <v>22</v>
      </c>
      <c r="E160" s="211">
        <f>COUNTIF(P160:AS160,"W")+COUNTIF(P160:AS160,"WL")+COUNTIF(P160:AS160,"WLL")+COUNTIF(P160:AS160,"WW")+COUNTIF(P160:AS160,"WW")+COUNTIF(P160:AS160,"WWL")+COUNTIF(P160:AS160,"WWL")+COUNTIF(P160:AS160,"WWW")+COUNTIF(P160:AS160,"WWW")+COUNTIF(P160:AS160,"WWW")</f>
        <v>13</v>
      </c>
      <c r="F160" s="211">
        <f>COUNTIF(P160:AS160,"L")+COUNTIF(P160:AS160,"WL")+COUNTIF(P160:AS160,"WWL")+COUNTIF(P160:AS160,"LL")+COUNTIF(P160:AS160,"LL")+COUNTIF(P160:AS160,"WLL")+COUNTIF(P160:AS160,"WLL")+COUNTIF(P160:AS160,"LLL")+COUNTIF(P160:AS160,"LLL")+COUNTIF(P160:AS160,"LLL")</f>
        <v>9</v>
      </c>
      <c r="G160" s="127">
        <f>E160-F160</f>
        <v>4</v>
      </c>
      <c r="H160" s="127">
        <f>SUM(E160/D160%)</f>
        <v>59.09090909090909</v>
      </c>
      <c r="I160" s="139">
        <v>21</v>
      </c>
      <c r="J160" s="139">
        <v>22</v>
      </c>
      <c r="K160" s="139" t="s">
        <v>42</v>
      </c>
      <c r="L160" s="139">
        <v>25</v>
      </c>
      <c r="M160" s="139">
        <v>36</v>
      </c>
      <c r="N160" s="139">
        <v>38</v>
      </c>
      <c r="O160" s="139">
        <v>44</v>
      </c>
      <c r="P160" s="144" t="s">
        <v>9</v>
      </c>
      <c r="Q160" s="144" t="s">
        <v>9</v>
      </c>
      <c r="R160" s="144" t="s">
        <v>9</v>
      </c>
      <c r="S160" s="144" t="s">
        <v>10</v>
      </c>
      <c r="T160" s="144" t="s">
        <v>9</v>
      </c>
      <c r="U160" s="144"/>
      <c r="V160" s="336" t="s">
        <v>9</v>
      </c>
      <c r="W160" s="144" t="s">
        <v>9</v>
      </c>
      <c r="X160" s="273" t="s">
        <v>9</v>
      </c>
      <c r="Y160" s="144" t="s">
        <v>9</v>
      </c>
      <c r="Z160" s="144"/>
      <c r="AA160" s="144"/>
      <c r="AB160" s="144" t="s">
        <v>9</v>
      </c>
      <c r="AC160" s="144"/>
      <c r="AD160" s="144" t="s">
        <v>9</v>
      </c>
      <c r="AE160" s="144" t="s">
        <v>10</v>
      </c>
      <c r="AF160" s="144" t="s">
        <v>9</v>
      </c>
      <c r="AG160" s="144" t="s">
        <v>9</v>
      </c>
      <c r="AH160" s="144" t="s">
        <v>10</v>
      </c>
      <c r="AI160" s="144" t="s">
        <v>10</v>
      </c>
      <c r="AJ160" s="273" t="s">
        <v>10</v>
      </c>
      <c r="AK160" s="144" t="s">
        <v>10</v>
      </c>
      <c r="AL160" s="144" t="s">
        <v>10</v>
      </c>
      <c r="AM160" s="144" t="s">
        <v>10</v>
      </c>
      <c r="AN160" s="144" t="s">
        <v>10</v>
      </c>
      <c r="AO160" s="144" t="s">
        <v>9</v>
      </c>
      <c r="AP160" s="144"/>
      <c r="AQ160" s="144"/>
      <c r="AR160" s="144"/>
      <c r="AS160" s="144"/>
      <c r="AT160" s="69"/>
      <c r="AU160" s="69"/>
      <c r="AV160" s="3"/>
      <c r="AW160" s="62"/>
      <c r="AX160" s="3"/>
      <c r="AY160" s="2"/>
      <c r="AZ160" s="62"/>
      <c r="BA160" s="3"/>
      <c r="BB160" s="62"/>
    </row>
    <row r="161" spans="1:54" ht="34.5" customHeight="1" hidden="1">
      <c r="A161" s="179" t="s">
        <v>208</v>
      </c>
      <c r="B161" s="166" t="s">
        <v>36</v>
      </c>
      <c r="C161" s="167">
        <f t="shared" si="31"/>
        <v>0</v>
      </c>
      <c r="D161" s="168">
        <f t="shared" si="35"/>
        <v>0</v>
      </c>
      <c r="E161" s="211">
        <f t="shared" si="36"/>
        <v>0</v>
      </c>
      <c r="F161" s="211">
        <f t="shared" si="37"/>
        <v>0</v>
      </c>
      <c r="G161" s="127">
        <f t="shared" si="33"/>
        <v>0</v>
      </c>
      <c r="H161" s="127" t="e">
        <f t="shared" si="34"/>
        <v>#DIV/0!</v>
      </c>
      <c r="I161" s="139">
        <v>18</v>
      </c>
      <c r="J161" s="139">
        <v>20</v>
      </c>
      <c r="K161" s="139">
        <v>20</v>
      </c>
      <c r="L161" s="139">
        <v>20</v>
      </c>
      <c r="M161" s="139">
        <v>20</v>
      </c>
      <c r="N161" s="139"/>
      <c r="O161" s="139"/>
      <c r="P161" s="144"/>
      <c r="Q161" s="144"/>
      <c r="R161" s="144"/>
      <c r="S161" s="144"/>
      <c r="T161" s="144"/>
      <c r="U161" s="144"/>
      <c r="V161" s="336"/>
      <c r="W161" s="144"/>
      <c r="X161" s="273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273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69"/>
      <c r="AU161" s="69"/>
      <c r="AV161" s="3"/>
      <c r="AW161" s="62"/>
      <c r="AX161" s="3"/>
      <c r="AY161" s="2"/>
      <c r="AZ161" s="62"/>
      <c r="BA161" s="3"/>
      <c r="BB161" s="62"/>
    </row>
    <row r="162" spans="1:54" ht="34.5" customHeight="1" hidden="1">
      <c r="A162" s="178" t="s">
        <v>236</v>
      </c>
      <c r="B162" s="166" t="s">
        <v>36</v>
      </c>
      <c r="C162" s="167">
        <f t="shared" si="31"/>
        <v>0</v>
      </c>
      <c r="D162" s="168">
        <f t="shared" si="35"/>
        <v>0</v>
      </c>
      <c r="E162" s="211">
        <f t="shared" si="36"/>
        <v>0</v>
      </c>
      <c r="F162" s="211">
        <f t="shared" si="37"/>
        <v>0</v>
      </c>
      <c r="G162" s="127">
        <f t="shared" si="33"/>
        <v>0</v>
      </c>
      <c r="H162" s="127" t="e">
        <f t="shared" si="34"/>
        <v>#DIV/0!</v>
      </c>
      <c r="I162" s="139">
        <v>16</v>
      </c>
      <c r="J162" s="139">
        <v>15</v>
      </c>
      <c r="K162" s="139">
        <v>20</v>
      </c>
      <c r="L162" s="139" t="s">
        <v>42</v>
      </c>
      <c r="M162" s="139"/>
      <c r="N162" s="139"/>
      <c r="O162" s="139"/>
      <c r="P162" s="144"/>
      <c r="Q162" s="144"/>
      <c r="R162" s="144"/>
      <c r="S162" s="144"/>
      <c r="T162" s="144"/>
      <c r="U162" s="144"/>
      <c r="V162" s="336"/>
      <c r="W162" s="144"/>
      <c r="X162" s="273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273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69"/>
      <c r="AU162" s="69"/>
      <c r="AV162" s="3"/>
      <c r="AW162" s="62"/>
      <c r="AX162" s="3"/>
      <c r="AY162" s="2"/>
      <c r="AZ162" s="62"/>
      <c r="BA162" s="3"/>
      <c r="BB162" s="62"/>
    </row>
    <row r="163" spans="1:54" ht="34.5" customHeight="1">
      <c r="A163" s="178" t="s">
        <v>275</v>
      </c>
      <c r="B163" s="166" t="s">
        <v>36</v>
      </c>
      <c r="C163" s="167">
        <f t="shared" si="31"/>
        <v>-1.98</v>
      </c>
      <c r="D163" s="168">
        <f t="shared" si="35"/>
        <v>19</v>
      </c>
      <c r="E163" s="211">
        <f>COUNTIF(P163:AS163,"W")+COUNTIF(P163:AS163,"WL")+COUNTIF(P163:AS163,"WLL")+COUNTIF(P163:AS163,"WW")+COUNTIF(P163:AS163,"WW")+COUNTIF(P163:AS163,"WWL")+COUNTIF(P163:AS163,"WWL")+COUNTIF(P163:AS163,"WWW")+COUNTIF(P163:AS163,"WWW")+COUNTIF(P163:AS163,"WWW")</f>
        <v>8</v>
      </c>
      <c r="F163" s="211">
        <f>COUNTIF(P163:AS163,"L")+COUNTIF(P163:AS163,"WL")+COUNTIF(P163:AS163,"WWL")+COUNTIF(P163:AS163,"LL")+COUNTIF(P163:AS163,"LL")+COUNTIF(P163:AS163,"WLL")+COUNTIF(P163:AS163,"WLL")+COUNTIF(P163:AS163,"LLL")+COUNTIF(P163:AS163,"LLL")+COUNTIF(P163:AS163,"LLL")</f>
        <v>11</v>
      </c>
      <c r="G163" s="127">
        <f t="shared" si="33"/>
        <v>-3</v>
      </c>
      <c r="H163" s="127">
        <f t="shared" si="34"/>
        <v>42.10526315789474</v>
      </c>
      <c r="I163" s="139">
        <v>16</v>
      </c>
      <c r="J163" s="139">
        <v>16</v>
      </c>
      <c r="K163" s="139">
        <v>20</v>
      </c>
      <c r="L163" s="139">
        <v>15</v>
      </c>
      <c r="M163" s="139">
        <v>10</v>
      </c>
      <c r="N163" s="139">
        <v>6</v>
      </c>
      <c r="O163" s="139">
        <v>10</v>
      </c>
      <c r="P163" s="144" t="s">
        <v>10</v>
      </c>
      <c r="Q163" s="144" t="s">
        <v>9</v>
      </c>
      <c r="R163" s="144" t="s">
        <v>9</v>
      </c>
      <c r="S163" s="144"/>
      <c r="T163" s="144" t="s">
        <v>10</v>
      </c>
      <c r="U163" s="144" t="s">
        <v>9</v>
      </c>
      <c r="V163" s="336" t="s">
        <v>9</v>
      </c>
      <c r="W163" s="144" t="s">
        <v>10</v>
      </c>
      <c r="X163" s="273" t="s">
        <v>10</v>
      </c>
      <c r="Y163" s="144" t="s">
        <v>10</v>
      </c>
      <c r="Z163" s="144" t="s">
        <v>9</v>
      </c>
      <c r="AA163" s="144" t="s">
        <v>9</v>
      </c>
      <c r="AB163" s="144"/>
      <c r="AC163" s="144" t="s">
        <v>10</v>
      </c>
      <c r="AD163" s="144"/>
      <c r="AE163" s="144" t="s">
        <v>9</v>
      </c>
      <c r="AF163" s="144"/>
      <c r="AG163" s="144" t="s">
        <v>10</v>
      </c>
      <c r="AH163" s="144" t="s">
        <v>9</v>
      </c>
      <c r="AI163" s="144" t="s">
        <v>10</v>
      </c>
      <c r="AJ163" s="273"/>
      <c r="AK163" s="144" t="s">
        <v>10</v>
      </c>
      <c r="AL163" s="144" t="s">
        <v>10</v>
      </c>
      <c r="AM163" s="144"/>
      <c r="AN163" s="144"/>
      <c r="AO163" s="144" t="s">
        <v>10</v>
      </c>
      <c r="AP163" s="144"/>
      <c r="AQ163" s="144"/>
      <c r="AR163" s="144"/>
      <c r="AS163" s="144"/>
      <c r="AT163" s="69"/>
      <c r="AU163" s="69"/>
      <c r="AV163" s="3"/>
      <c r="AW163" s="62"/>
      <c r="AX163" s="3"/>
      <c r="AY163" s="2"/>
      <c r="AZ163" s="62"/>
      <c r="BA163" s="3"/>
      <c r="BB163" s="62"/>
    </row>
    <row r="164" spans="1:54" ht="34.5" customHeight="1">
      <c r="A164" s="179" t="s">
        <v>394</v>
      </c>
      <c r="B164" s="166" t="s">
        <v>36</v>
      </c>
      <c r="C164" s="167">
        <f>G164*0.66</f>
        <v>0</v>
      </c>
      <c r="D164" s="168">
        <f>E164+F164</f>
        <v>0</v>
      </c>
      <c r="E164" s="211">
        <f>COUNTIF(P164:AS164,"W")+COUNTIF(P164:AS164,"WL")+COUNTIF(P164:AS164,"WLL")+COUNTIF(P164:AS164,"WW")+COUNTIF(P164:AS164,"WW")+COUNTIF(P164:AS164,"WWL")+COUNTIF(P164:AS164,"WWL")+COUNTIF(P164:AS164,"WWW")+COUNTIF(P164:AS164,"WWW")+COUNTIF(P164:AS164,"WWW")</f>
        <v>0</v>
      </c>
      <c r="F164" s="211">
        <f>COUNTIF(P164:AS164,"L")+COUNTIF(P164:AS164,"WL")+COUNTIF(P164:AS164,"WWL")+COUNTIF(P164:AS164,"LL")+COUNTIF(P164:AS164,"LL")+COUNTIF(P164:AS164,"WLL")+COUNTIF(P164:AS164,"WLL")+COUNTIF(P164:AS164,"LLL")+COUNTIF(P164:AS164,"LLL")+COUNTIF(P164:AS164,"LLL")</f>
        <v>0</v>
      </c>
      <c r="G164" s="127">
        <f>E164-F164</f>
        <v>0</v>
      </c>
      <c r="H164" s="127" t="e">
        <f>SUM(E164/D164%)</f>
        <v>#DIV/0!</v>
      </c>
      <c r="I164" s="139">
        <v>21</v>
      </c>
      <c r="J164" s="139">
        <v>22</v>
      </c>
      <c r="K164" s="139">
        <v>30</v>
      </c>
      <c r="L164" s="139">
        <v>36</v>
      </c>
      <c r="M164" s="139">
        <v>25</v>
      </c>
      <c r="N164" s="139">
        <v>30</v>
      </c>
      <c r="O164" s="139">
        <v>30</v>
      </c>
      <c r="P164" s="144"/>
      <c r="Q164" s="144"/>
      <c r="R164" s="144"/>
      <c r="S164" s="144"/>
      <c r="T164" s="144"/>
      <c r="U164" s="144"/>
      <c r="V164" s="336"/>
      <c r="W164" s="144"/>
      <c r="X164" s="273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273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69"/>
      <c r="AU164" s="69"/>
      <c r="AV164" s="3"/>
      <c r="AW164" s="62"/>
      <c r="AX164" s="3"/>
      <c r="AY164" s="2"/>
      <c r="AZ164" s="62"/>
      <c r="BA164" s="3"/>
      <c r="BB164" s="62"/>
    </row>
    <row r="165" spans="1:54" ht="34.5" customHeight="1" hidden="1">
      <c r="A165" s="179" t="s">
        <v>256</v>
      </c>
      <c r="B165" s="166" t="s">
        <v>36</v>
      </c>
      <c r="C165" s="167">
        <f t="shared" si="31"/>
        <v>0</v>
      </c>
      <c r="D165" s="168">
        <f t="shared" si="35"/>
        <v>0</v>
      </c>
      <c r="E165" s="211">
        <f>COUNTIF(P165:AS165,"W")+COUNTIF(P165:AS165,"WL")+COUNTIF(P165:AS165,"WLL")+COUNTIF(P165:AS165,"WW")+COUNTIF(P165:AS165,"WW")+COUNTIF(P165:AS165,"WWL")+COUNTIF(P165:AS165,"WWL")+COUNTIF(P165:AS165,"WWW")+COUNTIF(P165:AS165,"WWW")+COUNTIF(P165:AS165,"WWW")</f>
        <v>0</v>
      </c>
      <c r="F165" s="211">
        <f>COUNTIF(P165:AS165,"L")+COUNTIF(P165:AS165,"WL")+COUNTIF(P165:AS165,"WWL")+COUNTIF(P165:AS165,"LL")+COUNTIF(P165:AS165,"LL")+COUNTIF(P165:AS165,"WLL")+COUNTIF(P165:AS165,"WLL")+COUNTIF(P165:AS165,"LLL")+COUNTIF(P165:AS165,"LLL")+COUNTIF(P165:AS165,"LLL")</f>
        <v>0</v>
      </c>
      <c r="G165" s="127">
        <f t="shared" si="33"/>
        <v>0</v>
      </c>
      <c r="H165" s="127" t="e">
        <f t="shared" si="34"/>
        <v>#DIV/0!</v>
      </c>
      <c r="I165" s="139">
        <v>15</v>
      </c>
      <c r="J165" s="139">
        <v>15</v>
      </c>
      <c r="K165" s="139">
        <v>15</v>
      </c>
      <c r="L165" s="139">
        <v>15</v>
      </c>
      <c r="M165" s="139">
        <v>15</v>
      </c>
      <c r="N165" s="139"/>
      <c r="O165" s="139"/>
      <c r="P165" s="144"/>
      <c r="Q165" s="144"/>
      <c r="R165" s="144"/>
      <c r="S165" s="144"/>
      <c r="T165" s="144"/>
      <c r="U165" s="144"/>
      <c r="V165" s="336"/>
      <c r="W165" s="144"/>
      <c r="X165" s="273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273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69"/>
      <c r="AU165" s="69"/>
      <c r="AV165" s="3"/>
      <c r="AW165" s="62"/>
      <c r="AX165" s="3"/>
      <c r="AY165" s="2"/>
      <c r="AZ165" s="62"/>
      <c r="BA165" s="3"/>
      <c r="BB165" s="62"/>
    </row>
    <row r="166" spans="1:54" s="190" customFormat="1" ht="34.5" customHeight="1" hidden="1">
      <c r="A166" s="179" t="s">
        <v>139</v>
      </c>
      <c r="B166" s="180" t="s">
        <v>36</v>
      </c>
      <c r="C166" s="181">
        <f t="shared" si="31"/>
        <v>0</v>
      </c>
      <c r="D166" s="182">
        <f t="shared" si="35"/>
        <v>0</v>
      </c>
      <c r="E166" s="224">
        <f t="shared" si="36"/>
        <v>0</v>
      </c>
      <c r="F166" s="224">
        <f t="shared" si="37"/>
        <v>0</v>
      </c>
      <c r="G166" s="183">
        <f t="shared" si="33"/>
        <v>0</v>
      </c>
      <c r="H166" s="183" t="e">
        <f t="shared" si="34"/>
        <v>#DIV/0!</v>
      </c>
      <c r="I166" s="184"/>
      <c r="J166" s="184"/>
      <c r="K166" s="184"/>
      <c r="L166" s="184"/>
      <c r="M166" s="184"/>
      <c r="N166" s="184"/>
      <c r="O166" s="184"/>
      <c r="P166" s="185"/>
      <c r="Q166" s="185"/>
      <c r="R166" s="185"/>
      <c r="S166" s="185"/>
      <c r="T166" s="185"/>
      <c r="U166" s="185"/>
      <c r="V166" s="334"/>
      <c r="W166" s="185"/>
      <c r="X166" s="271"/>
      <c r="Y166" s="185"/>
      <c r="Z166" s="185"/>
      <c r="AA166" s="185"/>
      <c r="AB166" s="185"/>
      <c r="AC166" s="185"/>
      <c r="AD166" s="192"/>
      <c r="AE166" s="185"/>
      <c r="AF166" s="185"/>
      <c r="AG166" s="185"/>
      <c r="AH166" s="185"/>
      <c r="AI166" s="185"/>
      <c r="AJ166" s="271"/>
      <c r="AK166" s="185"/>
      <c r="AL166" s="185"/>
      <c r="AM166" s="185"/>
      <c r="AN166" s="144"/>
      <c r="AO166" s="144"/>
      <c r="AP166" s="144"/>
      <c r="AQ166" s="144"/>
      <c r="AR166" s="144"/>
      <c r="AS166" s="144"/>
      <c r="AT166" s="186"/>
      <c r="AU166" s="186"/>
      <c r="AV166" s="187"/>
      <c r="AW166" s="188"/>
      <c r="AX166" s="187"/>
      <c r="AY166" s="189"/>
      <c r="AZ166" s="188"/>
      <c r="BA166" s="187"/>
      <c r="BB166" s="188"/>
    </row>
    <row r="167" spans="1:54" ht="34.5" customHeight="1">
      <c r="A167" s="126" t="s">
        <v>412</v>
      </c>
      <c r="B167" s="166" t="s">
        <v>36</v>
      </c>
      <c r="C167" s="167">
        <f>G167*0.66</f>
        <v>-1.32</v>
      </c>
      <c r="D167" s="168">
        <f>E167+F167</f>
        <v>2</v>
      </c>
      <c r="E167" s="211">
        <f>COUNTIF(P167:AS167,"W")+COUNTIF(P167:AS167,"WL")+COUNTIF(P167:AS167,"WLL")+COUNTIF(P167:AS167,"WW")+COUNTIF(P167:AS167,"WW")+COUNTIF(P167:AS167,"WWL")+COUNTIF(P167:AS167,"WWL")+COUNTIF(P167:AS167,"WWW")+COUNTIF(P167:AS167,"WWW")+COUNTIF(P167:AS167,"WWW")</f>
        <v>0</v>
      </c>
      <c r="F167" s="211">
        <f>COUNTIF(P167:AS167,"L")+COUNTIF(P167:AS167,"WL")+COUNTIF(P167:AS167,"WWL")+COUNTIF(P167:AS167,"LL")+COUNTIF(P167:AS167,"LL")+COUNTIF(P167:AS167,"WLL")+COUNTIF(P167:AS167,"WLL")+COUNTIF(P167:AS167,"LLL")+COUNTIF(P167:AS167,"LLL")+COUNTIF(P167:AS167,"LLL")</f>
        <v>2</v>
      </c>
      <c r="G167" s="127">
        <f>E167-F167</f>
        <v>-2</v>
      </c>
      <c r="H167" s="127">
        <f>SUM(E167/D167%)</f>
        <v>0</v>
      </c>
      <c r="I167" s="139">
        <v>16</v>
      </c>
      <c r="J167" s="139">
        <v>16</v>
      </c>
      <c r="K167" s="139">
        <v>20</v>
      </c>
      <c r="L167" s="139">
        <v>15</v>
      </c>
      <c r="M167" s="139">
        <v>10</v>
      </c>
      <c r="N167" s="139">
        <v>40</v>
      </c>
      <c r="O167" s="139">
        <v>40</v>
      </c>
      <c r="P167" s="144"/>
      <c r="Q167" s="144"/>
      <c r="R167" s="144"/>
      <c r="S167" s="144"/>
      <c r="T167" s="144"/>
      <c r="U167" s="144"/>
      <c r="V167" s="336"/>
      <c r="W167" s="144"/>
      <c r="X167" s="273"/>
      <c r="Y167" s="144"/>
      <c r="Z167" s="144"/>
      <c r="AA167" s="144"/>
      <c r="AB167" s="144"/>
      <c r="AC167" s="144"/>
      <c r="AD167" s="144"/>
      <c r="AE167" s="144"/>
      <c r="AF167" s="144" t="s">
        <v>10</v>
      </c>
      <c r="AG167" s="144" t="s">
        <v>10</v>
      </c>
      <c r="AH167" s="144"/>
      <c r="AI167" s="144"/>
      <c r="AJ167" s="273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69"/>
      <c r="AU167" s="69"/>
      <c r="AV167" s="3"/>
      <c r="AW167" s="62"/>
      <c r="AX167" s="3"/>
      <c r="AY167" s="2"/>
      <c r="AZ167" s="62"/>
      <c r="BA167" s="3"/>
      <c r="BB167" s="62"/>
    </row>
    <row r="168" spans="1:54" ht="34.5" customHeight="1">
      <c r="A168" s="179" t="s">
        <v>339</v>
      </c>
      <c r="B168" s="166" t="s">
        <v>320</v>
      </c>
      <c r="C168" s="167">
        <f t="shared" si="31"/>
        <v>0</v>
      </c>
      <c r="D168" s="168">
        <f t="shared" si="35"/>
        <v>0</v>
      </c>
      <c r="E168" s="211">
        <f t="shared" si="36"/>
        <v>0</v>
      </c>
      <c r="F168" s="211">
        <f t="shared" si="37"/>
        <v>0</v>
      </c>
      <c r="G168" s="127">
        <f t="shared" si="33"/>
        <v>0</v>
      </c>
      <c r="H168" s="127" t="e">
        <f t="shared" si="34"/>
        <v>#DIV/0!</v>
      </c>
      <c r="I168" s="139" t="s">
        <v>42</v>
      </c>
      <c r="J168" s="139">
        <v>15</v>
      </c>
      <c r="K168" s="139">
        <v>23</v>
      </c>
      <c r="L168" s="139">
        <v>26</v>
      </c>
      <c r="M168" s="139">
        <v>29</v>
      </c>
      <c r="N168" s="139">
        <v>26</v>
      </c>
      <c r="O168" s="139">
        <v>26</v>
      </c>
      <c r="P168" s="144"/>
      <c r="Q168" s="144"/>
      <c r="R168" s="144"/>
      <c r="S168" s="144"/>
      <c r="T168" s="144"/>
      <c r="U168" s="144"/>
      <c r="V168" s="336"/>
      <c r="W168" s="144"/>
      <c r="X168" s="273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273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69"/>
      <c r="AU168" s="69"/>
      <c r="AV168" s="3"/>
      <c r="AW168" s="62"/>
      <c r="AX168" s="3"/>
      <c r="AY168" s="2"/>
      <c r="AZ168" s="62"/>
      <c r="BA168" s="3"/>
      <c r="BB168" s="62"/>
    </row>
    <row r="169" spans="1:54" ht="34.5" customHeight="1" hidden="1">
      <c r="A169" s="179" t="s">
        <v>340</v>
      </c>
      <c r="B169" s="166" t="s">
        <v>320</v>
      </c>
      <c r="C169" s="167">
        <f>G169*0.66</f>
        <v>0</v>
      </c>
      <c r="D169" s="168">
        <f t="shared" si="35"/>
        <v>0</v>
      </c>
      <c r="E169" s="211">
        <f>COUNTIF(P169:AS169,"W")+COUNTIF(P169:AS169,"WL")+COUNTIF(P169:AS169,"WLL")+COUNTIF(P169:AS169,"WW")+COUNTIF(P169:AS169,"WW")+COUNTIF(P169:AS169,"WWL")+COUNTIF(P169:AS169,"WWL")+COUNTIF(P169:AS169,"WWW")+COUNTIF(P169:AS169,"WWW")+COUNTIF(P169:AS169,"WWW")</f>
        <v>0</v>
      </c>
      <c r="F169" s="211">
        <f>COUNTIF(P169:AS169,"L")+COUNTIF(P169:AS169,"WL")+COUNTIF(P169:AS169,"WWL")+COUNTIF(P169:AS169,"LL")+COUNTIF(P169:AS169,"LL")+COUNTIF(P169:AS169,"WLL")+COUNTIF(P169:AS169,"WLL")+COUNTIF(P169:AS169,"LLL")+COUNTIF(P169:AS169,"LLL")+COUNTIF(P169:AS169,"LLL")</f>
        <v>0</v>
      </c>
      <c r="G169" s="127">
        <f>E169-F169</f>
        <v>0</v>
      </c>
      <c r="H169" s="127" t="e">
        <f>SUM(E169/D169%)</f>
        <v>#DIV/0!</v>
      </c>
      <c r="I169" s="139" t="s">
        <v>42</v>
      </c>
      <c r="J169" s="139">
        <v>15</v>
      </c>
      <c r="K169" s="139">
        <v>20</v>
      </c>
      <c r="L169" s="139">
        <v>23</v>
      </c>
      <c r="M169" s="139">
        <v>23</v>
      </c>
      <c r="N169" s="139"/>
      <c r="O169" s="139"/>
      <c r="P169" s="144"/>
      <c r="Q169" s="144"/>
      <c r="R169" s="144"/>
      <c r="S169" s="144"/>
      <c r="T169" s="144"/>
      <c r="U169" s="144"/>
      <c r="V169" s="336"/>
      <c r="W169" s="144"/>
      <c r="X169" s="273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273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69"/>
      <c r="AU169" s="69"/>
      <c r="AV169" s="3"/>
      <c r="AW169" s="62"/>
      <c r="AX169" s="3"/>
      <c r="AY169" s="2"/>
      <c r="AZ169" s="62"/>
      <c r="BA169" s="3"/>
      <c r="BB169" s="62"/>
    </row>
    <row r="170" spans="1:54" ht="34.5" customHeight="1" hidden="1">
      <c r="A170" s="178" t="s">
        <v>295</v>
      </c>
      <c r="B170" s="166" t="s">
        <v>36</v>
      </c>
      <c r="C170" s="167">
        <f t="shared" si="31"/>
        <v>0</v>
      </c>
      <c r="D170" s="168">
        <f t="shared" si="35"/>
        <v>0</v>
      </c>
      <c r="E170" s="211">
        <f>COUNTIF(P170:AS170,"W")+COUNTIF(P170:AS170,"WL")+COUNTIF(P170:AS170,"WLL")+COUNTIF(P170:AS170,"WW")+COUNTIF(P170:AS170,"WW")+COUNTIF(P170:AS170,"WWL")+COUNTIF(P170:AS170,"WWL")+COUNTIF(P170:AS170,"WWW")+COUNTIF(P170:AS170,"WWW")+COUNTIF(P170:AS170,"WWW")</f>
        <v>0</v>
      </c>
      <c r="F170" s="211">
        <f>COUNTIF(P170:AS170,"L")+COUNTIF(P170:AS170,"WL")+COUNTIF(P170:AS170,"WWL")+COUNTIF(P170:AS170,"LL")+COUNTIF(P170:AS170,"LL")+COUNTIF(P170:AS170,"WLL")+COUNTIF(P170:AS170,"WLL")+COUNTIF(P170:AS170,"LLL")+COUNTIF(P170:AS170,"LLL")+COUNTIF(P170:AS170,"LLL")</f>
        <v>0</v>
      </c>
      <c r="G170" s="127">
        <f t="shared" si="33"/>
        <v>0</v>
      </c>
      <c r="H170" s="127" t="e">
        <f t="shared" si="34"/>
        <v>#DIV/0!</v>
      </c>
      <c r="I170" s="139">
        <v>15</v>
      </c>
      <c r="J170" s="139">
        <v>16</v>
      </c>
      <c r="K170" s="139"/>
      <c r="L170" s="139"/>
      <c r="M170" s="139"/>
      <c r="N170" s="139"/>
      <c r="O170" s="139"/>
      <c r="P170" s="144"/>
      <c r="Q170" s="144"/>
      <c r="R170" s="144"/>
      <c r="S170" s="144"/>
      <c r="T170" s="144"/>
      <c r="U170" s="144"/>
      <c r="V170" s="336"/>
      <c r="W170" s="144"/>
      <c r="X170" s="273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273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69"/>
      <c r="AU170" s="69"/>
      <c r="AV170" s="3"/>
      <c r="AW170" s="62"/>
      <c r="AX170" s="3"/>
      <c r="AY170" s="2"/>
      <c r="AZ170" s="62"/>
      <c r="BA170" s="3"/>
      <c r="BB170" s="62"/>
    </row>
    <row r="171" spans="1:54" ht="34.5" customHeight="1" hidden="1">
      <c r="A171" s="179" t="s">
        <v>215</v>
      </c>
      <c r="B171" s="166" t="s">
        <v>36</v>
      </c>
      <c r="C171" s="167">
        <f t="shared" si="31"/>
        <v>0</v>
      </c>
      <c r="D171" s="168">
        <f t="shared" si="35"/>
        <v>0</v>
      </c>
      <c r="E171" s="211">
        <f t="shared" si="36"/>
        <v>0</v>
      </c>
      <c r="F171" s="211">
        <f t="shared" si="37"/>
        <v>0</v>
      </c>
      <c r="G171" s="127">
        <f t="shared" si="33"/>
        <v>0</v>
      </c>
      <c r="H171" s="127" t="e">
        <f t="shared" si="34"/>
        <v>#DIV/0!</v>
      </c>
      <c r="I171" s="139">
        <v>21</v>
      </c>
      <c r="J171" s="139">
        <v>22</v>
      </c>
      <c r="K171" s="139">
        <v>22</v>
      </c>
      <c r="L171" s="139">
        <v>22</v>
      </c>
      <c r="M171" s="139">
        <v>22</v>
      </c>
      <c r="N171" s="139"/>
      <c r="O171" s="139"/>
      <c r="P171" s="144"/>
      <c r="Q171" s="144"/>
      <c r="R171" s="144"/>
      <c r="S171" s="144"/>
      <c r="T171" s="144"/>
      <c r="U171" s="144"/>
      <c r="V171" s="336"/>
      <c r="W171" s="144"/>
      <c r="X171" s="273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273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69"/>
      <c r="AU171" s="69"/>
      <c r="AV171" s="3"/>
      <c r="AW171" s="62"/>
      <c r="AX171" s="3"/>
      <c r="AY171" s="2"/>
      <c r="AZ171" s="62"/>
      <c r="BA171" s="3"/>
      <c r="BB171" s="62"/>
    </row>
    <row r="172" spans="1:54" ht="34.5" customHeight="1" hidden="1">
      <c r="A172" s="178" t="s">
        <v>296</v>
      </c>
      <c r="B172" s="166" t="s">
        <v>272</v>
      </c>
      <c r="C172" s="167">
        <f t="shared" si="31"/>
        <v>0</v>
      </c>
      <c r="D172" s="168">
        <f t="shared" si="35"/>
        <v>0</v>
      </c>
      <c r="E172" s="211">
        <f>COUNTIF(P172:AS172,"W")+COUNTIF(P172:AS172,"WL")+COUNTIF(P172:AS172,"WLL")+COUNTIF(P172:AS172,"WW")+COUNTIF(P172:AS172,"WW")+COUNTIF(P172:AS172,"WWL")+COUNTIF(P172:AS172,"WWL")+COUNTIF(P172:AS172,"WWW")+COUNTIF(P172:AS172,"WWW")+COUNTIF(P172:AS172,"WWW")</f>
        <v>0</v>
      </c>
      <c r="F172" s="211">
        <f>COUNTIF(P172:AS172,"L")+COUNTIF(P172:AS172,"WL")+COUNTIF(P172:AS172,"WWL")+COUNTIF(P172:AS172,"LL")+COUNTIF(P172:AS172,"LL")+COUNTIF(P172:AS172,"WLL")+COUNTIF(P172:AS172,"WLL")+COUNTIF(P172:AS172,"LLL")+COUNTIF(P172:AS172,"LLL")+COUNTIF(P172:AS172,"LLL")</f>
        <v>0</v>
      </c>
      <c r="G172" s="127">
        <f t="shared" si="33"/>
        <v>0</v>
      </c>
      <c r="H172" s="127" t="e">
        <f t="shared" si="34"/>
        <v>#DIV/0!</v>
      </c>
      <c r="I172" s="139">
        <v>15</v>
      </c>
      <c r="J172" s="139">
        <v>14</v>
      </c>
      <c r="K172" s="139">
        <v>14</v>
      </c>
      <c r="L172" s="139">
        <v>14</v>
      </c>
      <c r="M172" s="139"/>
      <c r="N172" s="139"/>
      <c r="O172" s="139"/>
      <c r="P172" s="144"/>
      <c r="Q172" s="144"/>
      <c r="R172" s="144"/>
      <c r="S172" s="144"/>
      <c r="T172" s="144"/>
      <c r="U172" s="144"/>
      <c r="V172" s="336"/>
      <c r="W172" s="144"/>
      <c r="X172" s="273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273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69"/>
      <c r="AU172" s="69"/>
      <c r="AV172" s="3"/>
      <c r="AW172" s="62"/>
      <c r="AX172" s="3"/>
      <c r="AY172" s="2"/>
      <c r="AZ172" s="62"/>
      <c r="BA172" s="3"/>
      <c r="BB172" s="62"/>
    </row>
    <row r="173" spans="1:54" ht="34.5" customHeight="1">
      <c r="A173" s="289" t="s">
        <v>514</v>
      </c>
      <c r="B173" s="166" t="s">
        <v>36</v>
      </c>
      <c r="C173" s="167">
        <f>G173*0.66</f>
        <v>1.32</v>
      </c>
      <c r="D173" s="168">
        <f>E173+F173</f>
        <v>6</v>
      </c>
      <c r="E173" s="211">
        <f>COUNTIF(P173:AS173,"W")+COUNTIF(P173:AS173,"WL")+COUNTIF(P173:AS173,"WLL")+COUNTIF(P173:AS173,"WW")+COUNTIF(P173:AS173,"WW")+COUNTIF(P173:AS173,"WWL")+COUNTIF(P173:AS173,"WWL")+COUNTIF(P173:AS173,"WWW")+COUNTIF(P173:AS173,"WWW")+COUNTIF(P173:AS173,"WWW")</f>
        <v>4</v>
      </c>
      <c r="F173" s="211">
        <f>COUNTIF(P173:AS173,"L")+COUNTIF(P173:AS173,"WL")+COUNTIF(P173:AS173,"WWL")+COUNTIF(P173:AS173,"LL")+COUNTIF(P173:AS173,"LL")+COUNTIF(P173:AS173,"WLL")+COUNTIF(P173:AS173,"WLL")+COUNTIF(P173:AS173,"LLL")+COUNTIF(P173:AS173,"LLL")+COUNTIF(P173:AS173,"LLL")</f>
        <v>2</v>
      </c>
      <c r="G173" s="127">
        <f>E173-F173</f>
        <v>2</v>
      </c>
      <c r="H173" s="127">
        <f>SUM(E173/D173%)</f>
        <v>66.66666666666667</v>
      </c>
      <c r="I173" s="139">
        <v>21</v>
      </c>
      <c r="J173" s="139">
        <v>22</v>
      </c>
      <c r="K173" s="139">
        <v>30</v>
      </c>
      <c r="L173" s="139">
        <v>36</v>
      </c>
      <c r="M173" s="139">
        <v>25</v>
      </c>
      <c r="N173" s="139">
        <v>30</v>
      </c>
      <c r="O173" s="139">
        <v>25</v>
      </c>
      <c r="P173" s="144"/>
      <c r="Q173" s="144"/>
      <c r="R173" s="144"/>
      <c r="S173" s="144"/>
      <c r="T173" s="144"/>
      <c r="U173" s="144"/>
      <c r="V173" s="336"/>
      <c r="W173" s="144"/>
      <c r="X173" s="273"/>
      <c r="Y173" s="144"/>
      <c r="Z173" s="144"/>
      <c r="AA173" s="144"/>
      <c r="AB173" s="144"/>
      <c r="AC173" s="144"/>
      <c r="AD173" s="144" t="s">
        <v>10</v>
      </c>
      <c r="AE173" s="144"/>
      <c r="AF173" s="144"/>
      <c r="AG173" s="144"/>
      <c r="AH173" s="144"/>
      <c r="AI173" s="144" t="s">
        <v>9</v>
      </c>
      <c r="AJ173" s="273"/>
      <c r="AK173" s="144" t="s">
        <v>10</v>
      </c>
      <c r="AL173" s="144" t="s">
        <v>9</v>
      </c>
      <c r="AM173" s="144" t="s">
        <v>9</v>
      </c>
      <c r="AN173" s="144" t="s">
        <v>9</v>
      </c>
      <c r="AO173" s="144"/>
      <c r="AP173" s="144"/>
      <c r="AQ173" s="144"/>
      <c r="AR173" s="144"/>
      <c r="AS173" s="144"/>
      <c r="AT173" s="69"/>
      <c r="AU173" s="69"/>
      <c r="AV173" s="3"/>
      <c r="AW173" s="62"/>
      <c r="AX173" s="3"/>
      <c r="AY173" s="2"/>
      <c r="AZ173" s="62"/>
      <c r="BA173" s="3"/>
      <c r="BB173" s="62"/>
    </row>
    <row r="174" spans="1:54" ht="34.5" customHeight="1">
      <c r="A174" s="178" t="s">
        <v>154</v>
      </c>
      <c r="B174" s="166" t="s">
        <v>272</v>
      </c>
      <c r="C174" s="167">
        <f t="shared" si="31"/>
        <v>1.32</v>
      </c>
      <c r="D174" s="168">
        <f t="shared" si="35"/>
        <v>22</v>
      </c>
      <c r="E174" s="211">
        <f t="shared" si="36"/>
        <v>12</v>
      </c>
      <c r="F174" s="211">
        <f t="shared" si="37"/>
        <v>10</v>
      </c>
      <c r="G174" s="127">
        <f t="shared" si="33"/>
        <v>2</v>
      </c>
      <c r="H174" s="127">
        <f t="shared" si="34"/>
        <v>54.54545454545455</v>
      </c>
      <c r="I174" s="139">
        <v>6</v>
      </c>
      <c r="J174" s="139">
        <v>5</v>
      </c>
      <c r="K174" s="139">
        <v>11</v>
      </c>
      <c r="L174" s="139">
        <v>8</v>
      </c>
      <c r="M174" s="139">
        <v>11</v>
      </c>
      <c r="N174" s="139">
        <v>11</v>
      </c>
      <c r="O174" s="139">
        <v>12</v>
      </c>
      <c r="P174" s="144" t="s">
        <v>10</v>
      </c>
      <c r="Q174" s="144" t="s">
        <v>9</v>
      </c>
      <c r="R174" s="144" t="s">
        <v>9</v>
      </c>
      <c r="S174" s="144" t="s">
        <v>9</v>
      </c>
      <c r="T174" s="144" t="s">
        <v>9</v>
      </c>
      <c r="U174" s="144" t="s">
        <v>9</v>
      </c>
      <c r="V174" s="336" t="s">
        <v>9</v>
      </c>
      <c r="W174" s="144" t="s">
        <v>10</v>
      </c>
      <c r="X174" s="273" t="s">
        <v>9</v>
      </c>
      <c r="Y174" s="144" t="s">
        <v>10</v>
      </c>
      <c r="Z174" s="144" t="s">
        <v>9</v>
      </c>
      <c r="AA174" s="144" t="s">
        <v>10</v>
      </c>
      <c r="AB174" s="144"/>
      <c r="AC174" s="144" t="s">
        <v>9</v>
      </c>
      <c r="AD174" s="144"/>
      <c r="AE174" s="144" t="s">
        <v>10</v>
      </c>
      <c r="AF174" s="144" t="s">
        <v>9</v>
      </c>
      <c r="AG174" s="144" t="s">
        <v>10</v>
      </c>
      <c r="AH174" s="144" t="s">
        <v>9</v>
      </c>
      <c r="AI174" s="144" t="s">
        <v>10</v>
      </c>
      <c r="AJ174" s="273" t="s">
        <v>9</v>
      </c>
      <c r="AK174" s="144" t="s">
        <v>10</v>
      </c>
      <c r="AL174" s="144" t="s">
        <v>10</v>
      </c>
      <c r="AM174" s="144"/>
      <c r="AN174" s="144" t="s">
        <v>10</v>
      </c>
      <c r="AO174" s="144"/>
      <c r="AP174" s="144"/>
      <c r="AQ174" s="144"/>
      <c r="AR174" s="144"/>
      <c r="AS174" s="144"/>
      <c r="AT174" s="69"/>
      <c r="AU174" s="69"/>
      <c r="AV174" s="3"/>
      <c r="AW174" s="62"/>
      <c r="AX174" s="3"/>
      <c r="AY174" s="2"/>
      <c r="AZ174" s="62"/>
      <c r="BA174" s="3"/>
      <c r="BB174" s="62"/>
    </row>
    <row r="175" spans="1:54" s="190" customFormat="1" ht="34.5" customHeight="1" hidden="1">
      <c r="A175" s="179" t="s">
        <v>121</v>
      </c>
      <c r="B175" s="180" t="s">
        <v>36</v>
      </c>
      <c r="C175" s="181">
        <f aca="true" t="shared" si="38" ref="C175:C216">G175*0.66</f>
        <v>0</v>
      </c>
      <c r="D175" s="182">
        <f t="shared" si="35"/>
        <v>0</v>
      </c>
      <c r="E175" s="224">
        <f t="shared" si="36"/>
        <v>0</v>
      </c>
      <c r="F175" s="224">
        <f t="shared" si="37"/>
        <v>0</v>
      </c>
      <c r="G175" s="183">
        <f aca="true" t="shared" si="39" ref="G175:G216">E175-F175</f>
        <v>0</v>
      </c>
      <c r="H175" s="183" t="e">
        <f aca="true" t="shared" si="40" ref="H175:H216">SUM(E175/D175%)</f>
        <v>#DIV/0!</v>
      </c>
      <c r="I175" s="184"/>
      <c r="J175" s="184"/>
      <c r="K175" s="184"/>
      <c r="L175" s="184"/>
      <c r="M175" s="184"/>
      <c r="N175" s="184"/>
      <c r="O175" s="184"/>
      <c r="P175" s="185"/>
      <c r="Q175" s="185"/>
      <c r="R175" s="185"/>
      <c r="S175" s="185"/>
      <c r="T175" s="185"/>
      <c r="U175" s="185"/>
      <c r="V175" s="334"/>
      <c r="W175" s="185"/>
      <c r="X175" s="271"/>
      <c r="Y175" s="185"/>
      <c r="Z175" s="185"/>
      <c r="AA175" s="185"/>
      <c r="AB175" s="185"/>
      <c r="AC175" s="185"/>
      <c r="AD175" s="192"/>
      <c r="AE175" s="185"/>
      <c r="AF175" s="185"/>
      <c r="AG175" s="185"/>
      <c r="AH175" s="185"/>
      <c r="AI175" s="185"/>
      <c r="AJ175" s="271"/>
      <c r="AK175" s="185"/>
      <c r="AL175" s="185"/>
      <c r="AM175" s="185"/>
      <c r="AN175" s="144"/>
      <c r="AO175" s="144"/>
      <c r="AP175" s="144"/>
      <c r="AQ175" s="144"/>
      <c r="AR175" s="144"/>
      <c r="AS175" s="144"/>
      <c r="AT175" s="186"/>
      <c r="AU175" s="186"/>
      <c r="AV175" s="187"/>
      <c r="AW175" s="188"/>
      <c r="AX175" s="187"/>
      <c r="AY175" s="189"/>
      <c r="AZ175" s="188"/>
      <c r="BA175" s="187"/>
      <c r="BB175" s="188"/>
    </row>
    <row r="176" spans="1:54" ht="34.5" customHeight="1">
      <c r="A176" s="126" t="s">
        <v>204</v>
      </c>
      <c r="B176" s="166" t="s">
        <v>257</v>
      </c>
      <c r="C176" s="167">
        <f t="shared" si="38"/>
        <v>-0.66</v>
      </c>
      <c r="D176" s="168">
        <f t="shared" si="35"/>
        <v>23</v>
      </c>
      <c r="E176" s="211">
        <f t="shared" si="36"/>
        <v>11</v>
      </c>
      <c r="F176" s="211">
        <f t="shared" si="37"/>
        <v>12</v>
      </c>
      <c r="G176" s="127">
        <f t="shared" si="39"/>
        <v>-1</v>
      </c>
      <c r="H176" s="127">
        <f t="shared" si="40"/>
        <v>47.826086956521735</v>
      </c>
      <c r="I176" s="139">
        <v>-3</v>
      </c>
      <c r="J176" s="139">
        <v>-7</v>
      </c>
      <c r="K176" s="139">
        <v>-5</v>
      </c>
      <c r="L176" s="139">
        <v>-1</v>
      </c>
      <c r="M176" s="139">
        <v>0</v>
      </c>
      <c r="N176" s="139">
        <v>-6</v>
      </c>
      <c r="O176" s="139">
        <v>-7</v>
      </c>
      <c r="P176" s="144" t="s">
        <v>10</v>
      </c>
      <c r="Q176" s="144" t="s">
        <v>9</v>
      </c>
      <c r="R176" s="144" t="s">
        <v>9</v>
      </c>
      <c r="S176" s="144" t="s">
        <v>9</v>
      </c>
      <c r="T176" s="144"/>
      <c r="U176" s="144" t="s">
        <v>9</v>
      </c>
      <c r="V176" s="336" t="s">
        <v>10</v>
      </c>
      <c r="W176" s="144" t="s">
        <v>10</v>
      </c>
      <c r="X176" s="273" t="s">
        <v>9</v>
      </c>
      <c r="Y176" s="144" t="s">
        <v>10</v>
      </c>
      <c r="Z176" s="144" t="s">
        <v>10</v>
      </c>
      <c r="AA176" s="144" t="s">
        <v>9</v>
      </c>
      <c r="AB176" s="144" t="s">
        <v>10</v>
      </c>
      <c r="AC176" s="144" t="s">
        <v>9</v>
      </c>
      <c r="AD176" s="144" t="s">
        <v>9</v>
      </c>
      <c r="AE176" s="144" t="s">
        <v>9</v>
      </c>
      <c r="AF176" s="144"/>
      <c r="AG176" s="144" t="s">
        <v>10</v>
      </c>
      <c r="AH176" s="144" t="s">
        <v>9</v>
      </c>
      <c r="AI176" s="144"/>
      <c r="AJ176" s="273" t="s">
        <v>10</v>
      </c>
      <c r="AK176" s="144" t="s">
        <v>9</v>
      </c>
      <c r="AL176" s="144" t="s">
        <v>10</v>
      </c>
      <c r="AM176" s="144" t="s">
        <v>10</v>
      </c>
      <c r="AN176" s="144" t="s">
        <v>10</v>
      </c>
      <c r="AO176" s="144" t="s">
        <v>10</v>
      </c>
      <c r="AP176" s="144"/>
      <c r="AQ176" s="144"/>
      <c r="AR176" s="144"/>
      <c r="AS176" s="144"/>
      <c r="AT176" s="69"/>
      <c r="AU176" s="69"/>
      <c r="AV176" s="3"/>
      <c r="AW176" s="62"/>
      <c r="AX176" s="3"/>
      <c r="AY176" s="2"/>
      <c r="AZ176" s="62"/>
      <c r="BA176" s="3"/>
      <c r="BB176" s="62"/>
    </row>
    <row r="177" spans="1:54" ht="34.5" customHeight="1" hidden="1" thickBot="1">
      <c r="A177" s="179" t="s">
        <v>341</v>
      </c>
      <c r="B177" s="166" t="s">
        <v>36</v>
      </c>
      <c r="C177" s="167">
        <f>G177*0.66</f>
        <v>0</v>
      </c>
      <c r="D177" s="168">
        <f t="shared" si="35"/>
        <v>0</v>
      </c>
      <c r="E177" s="211">
        <f t="shared" si="36"/>
        <v>0</v>
      </c>
      <c r="F177" s="211">
        <f t="shared" si="37"/>
        <v>0</v>
      </c>
      <c r="G177" s="127">
        <f>E177-F177</f>
        <v>0</v>
      </c>
      <c r="H177" s="127" t="e">
        <f>SUM(E177/D177%)</f>
        <v>#DIV/0!</v>
      </c>
      <c r="I177" s="139">
        <v>16</v>
      </c>
      <c r="J177" s="139">
        <v>15</v>
      </c>
      <c r="K177" s="139">
        <v>20</v>
      </c>
      <c r="L177" s="139">
        <v>20</v>
      </c>
      <c r="M177" s="139">
        <v>20</v>
      </c>
      <c r="N177" s="139"/>
      <c r="O177" s="139"/>
      <c r="P177" s="144"/>
      <c r="Q177" s="144"/>
      <c r="R177" s="144"/>
      <c r="S177" s="144"/>
      <c r="T177" s="144"/>
      <c r="U177" s="144"/>
      <c r="V177" s="336"/>
      <c r="W177" s="144"/>
      <c r="X177" s="273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273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69"/>
      <c r="AU177" s="69"/>
      <c r="AV177" s="3"/>
      <c r="AW177" s="62"/>
      <c r="AX177" s="3"/>
      <c r="AY177" s="2"/>
      <c r="AZ177" s="62"/>
      <c r="BA177" s="3"/>
      <c r="BB177" s="62"/>
    </row>
    <row r="178" spans="1:54" ht="34.5" customHeight="1" hidden="1" thickBot="1">
      <c r="A178" s="178" t="s">
        <v>80</v>
      </c>
      <c r="B178" s="166" t="s">
        <v>272</v>
      </c>
      <c r="C178" s="167">
        <f t="shared" si="38"/>
        <v>0</v>
      </c>
      <c r="D178" s="168">
        <f t="shared" si="35"/>
        <v>0</v>
      </c>
      <c r="E178" s="211">
        <f t="shared" si="36"/>
        <v>0</v>
      </c>
      <c r="F178" s="211">
        <f t="shared" si="37"/>
        <v>0</v>
      </c>
      <c r="G178" s="127">
        <f t="shared" si="39"/>
        <v>0</v>
      </c>
      <c r="H178" s="127" t="e">
        <f t="shared" si="40"/>
        <v>#DIV/0!</v>
      </c>
      <c r="I178" s="139">
        <v>28</v>
      </c>
      <c r="J178" s="139">
        <v>29</v>
      </c>
      <c r="K178" s="139">
        <v>27</v>
      </c>
      <c r="L178" s="139">
        <v>27</v>
      </c>
      <c r="M178" s="139"/>
      <c r="N178" s="139"/>
      <c r="O178" s="139"/>
      <c r="P178" s="144"/>
      <c r="Q178" s="144"/>
      <c r="R178" s="144"/>
      <c r="S178" s="144"/>
      <c r="T178" s="144"/>
      <c r="U178" s="144"/>
      <c r="V178" s="336"/>
      <c r="W178" s="144"/>
      <c r="X178" s="273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273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69"/>
      <c r="AU178" s="69"/>
      <c r="AV178" s="3"/>
      <c r="AW178" s="62"/>
      <c r="AX178" s="3"/>
      <c r="AY178" s="2"/>
      <c r="AZ178" s="62"/>
      <c r="BA178" s="3"/>
      <c r="BB178" s="62"/>
    </row>
    <row r="179" spans="1:54" ht="34.5" customHeight="1" hidden="1" thickBot="1">
      <c r="A179" s="178" t="s">
        <v>81</v>
      </c>
      <c r="B179" s="166" t="s">
        <v>272</v>
      </c>
      <c r="C179" s="167">
        <f t="shared" si="38"/>
        <v>0</v>
      </c>
      <c r="D179" s="168">
        <f t="shared" si="35"/>
        <v>0</v>
      </c>
      <c r="E179" s="211">
        <f t="shared" si="36"/>
        <v>0</v>
      </c>
      <c r="F179" s="211">
        <f t="shared" si="37"/>
        <v>0</v>
      </c>
      <c r="G179" s="127">
        <f t="shared" si="39"/>
        <v>0</v>
      </c>
      <c r="H179" s="127" t="e">
        <f t="shared" si="40"/>
        <v>#DIV/0!</v>
      </c>
      <c r="I179" s="139">
        <v>23</v>
      </c>
      <c r="J179" s="139">
        <v>24</v>
      </c>
      <c r="K179" s="139"/>
      <c r="L179" s="139"/>
      <c r="M179" s="139"/>
      <c r="N179" s="139"/>
      <c r="O179" s="139"/>
      <c r="P179" s="144"/>
      <c r="Q179" s="144"/>
      <c r="R179" s="144"/>
      <c r="S179" s="144"/>
      <c r="T179" s="144"/>
      <c r="U179" s="144"/>
      <c r="V179" s="336"/>
      <c r="W179" s="144"/>
      <c r="X179" s="273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273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69"/>
      <c r="AU179" s="69"/>
      <c r="AV179" s="3"/>
      <c r="AW179" s="62"/>
      <c r="AX179" s="3"/>
      <c r="AY179" s="2"/>
      <c r="AZ179" s="62"/>
      <c r="BA179" s="3"/>
      <c r="BB179" s="62"/>
    </row>
    <row r="180" spans="1:54" s="208" customFormat="1" ht="34.5" customHeight="1" thickBot="1">
      <c r="A180" s="363" t="s">
        <v>513</v>
      </c>
      <c r="B180" s="198" t="s">
        <v>36</v>
      </c>
      <c r="C180" s="199">
        <f>G180*0.66</f>
        <v>-2.64</v>
      </c>
      <c r="D180" s="200">
        <f>E180+F180</f>
        <v>8</v>
      </c>
      <c r="E180" s="246">
        <f>COUNTIF(P180:AS180,"W")+COUNTIF(P180:AS180,"WL")+COUNTIF(P180:AS180,"WLL")+COUNTIF(P180:AS180,"WW")+COUNTIF(P180:AS180,"WW")+COUNTIF(P180:AS180,"WWL")+COUNTIF(P180:AS180,"WWL")+COUNTIF(P180:AS180,"WWW")+COUNTIF(P180:AS180,"WWW")+COUNTIF(P180:AS180,"WWW")</f>
        <v>2</v>
      </c>
      <c r="F180" s="246">
        <f>COUNTIF(P180:AS180,"L")+COUNTIF(P180:AS180,"WL")+COUNTIF(P180:AS180,"WWL")+COUNTIF(P180:AS180,"LL")+COUNTIF(P180:AS180,"LL")+COUNTIF(P180:AS180,"WLL")+COUNTIF(P180:AS180,"WLL")+COUNTIF(P180:AS180,"LLL")+COUNTIF(P180:AS180,"LLL")+COUNTIF(P180:AS180,"LLL")</f>
        <v>6</v>
      </c>
      <c r="G180" s="201">
        <f>E180-F180</f>
        <v>-4</v>
      </c>
      <c r="H180" s="201">
        <f>SUM(E180/D180%)</f>
        <v>25</v>
      </c>
      <c r="I180" s="202">
        <v>21</v>
      </c>
      <c r="J180" s="202">
        <v>22</v>
      </c>
      <c r="K180" s="202">
        <v>30</v>
      </c>
      <c r="L180" s="202">
        <v>36</v>
      </c>
      <c r="M180" s="202">
        <v>25</v>
      </c>
      <c r="N180" s="202">
        <v>30</v>
      </c>
      <c r="O180" s="202">
        <v>25</v>
      </c>
      <c r="P180" s="203"/>
      <c r="Q180" s="203" t="s">
        <v>9</v>
      </c>
      <c r="R180" s="203"/>
      <c r="S180" s="203"/>
      <c r="T180" s="203"/>
      <c r="U180" s="203"/>
      <c r="V180" s="337"/>
      <c r="W180" s="203"/>
      <c r="X180" s="275"/>
      <c r="Y180" s="203"/>
      <c r="Z180" s="203"/>
      <c r="AA180" s="203"/>
      <c r="AB180" s="203"/>
      <c r="AC180" s="203"/>
      <c r="AD180" s="203" t="s">
        <v>10</v>
      </c>
      <c r="AE180" s="203"/>
      <c r="AF180" s="203"/>
      <c r="AG180" s="203"/>
      <c r="AH180" s="203"/>
      <c r="AI180" s="203" t="s">
        <v>10</v>
      </c>
      <c r="AJ180" s="275" t="s">
        <v>490</v>
      </c>
      <c r="AK180" s="203"/>
      <c r="AL180" s="203"/>
      <c r="AM180" s="203" t="s">
        <v>10</v>
      </c>
      <c r="AN180" s="203" t="s">
        <v>9</v>
      </c>
      <c r="AO180" s="203" t="s">
        <v>10</v>
      </c>
      <c r="AP180" s="203"/>
      <c r="AQ180" s="203"/>
      <c r="AR180" s="203"/>
      <c r="AS180" s="203"/>
      <c r="AT180" s="204"/>
      <c r="AU180" s="204"/>
      <c r="AV180" s="205"/>
      <c r="AW180" s="206"/>
      <c r="AX180" s="205"/>
      <c r="AY180" s="207"/>
      <c r="AZ180" s="206"/>
      <c r="BA180" s="205"/>
      <c r="BB180" s="206"/>
    </row>
    <row r="181" spans="1:54" s="303" customFormat="1" ht="34.5" customHeight="1" thickTop="1">
      <c r="A181" s="320" t="s">
        <v>82</v>
      </c>
      <c r="B181" s="291" t="s">
        <v>16</v>
      </c>
      <c r="C181" s="292">
        <f t="shared" si="38"/>
        <v>-1.98</v>
      </c>
      <c r="D181" s="293">
        <f t="shared" si="35"/>
        <v>17</v>
      </c>
      <c r="E181" s="294">
        <f t="shared" si="36"/>
        <v>7</v>
      </c>
      <c r="F181" s="294">
        <f t="shared" si="37"/>
        <v>10</v>
      </c>
      <c r="G181" s="295">
        <f t="shared" si="39"/>
        <v>-3</v>
      </c>
      <c r="H181" s="295">
        <f t="shared" si="40"/>
        <v>41.17647058823529</v>
      </c>
      <c r="I181" s="296">
        <v>9</v>
      </c>
      <c r="J181" s="296">
        <v>6</v>
      </c>
      <c r="K181" s="296">
        <v>5</v>
      </c>
      <c r="L181" s="296">
        <v>3</v>
      </c>
      <c r="M181" s="296">
        <v>3</v>
      </c>
      <c r="N181" s="296">
        <v>0</v>
      </c>
      <c r="O181" s="296">
        <v>-4</v>
      </c>
      <c r="P181" s="297" t="s">
        <v>9</v>
      </c>
      <c r="Q181" s="297" t="s">
        <v>9</v>
      </c>
      <c r="R181" s="297"/>
      <c r="S181" s="297" t="s">
        <v>10</v>
      </c>
      <c r="T181" s="297" t="s">
        <v>10</v>
      </c>
      <c r="U181" s="297"/>
      <c r="V181" s="339" t="s">
        <v>10</v>
      </c>
      <c r="W181" s="297"/>
      <c r="X181" s="298" t="s">
        <v>10</v>
      </c>
      <c r="Y181" s="297"/>
      <c r="Z181" s="297" t="s">
        <v>10</v>
      </c>
      <c r="AA181" s="297" t="s">
        <v>10</v>
      </c>
      <c r="AB181" s="297"/>
      <c r="AC181" s="297" t="s">
        <v>9</v>
      </c>
      <c r="AD181" s="297" t="s">
        <v>9</v>
      </c>
      <c r="AE181" s="297"/>
      <c r="AF181" s="297" t="s">
        <v>10</v>
      </c>
      <c r="AG181" s="297"/>
      <c r="AH181" s="297" t="s">
        <v>9</v>
      </c>
      <c r="AI181" s="297"/>
      <c r="AJ181" s="298"/>
      <c r="AK181" s="297" t="s">
        <v>9</v>
      </c>
      <c r="AL181" s="297" t="s">
        <v>10</v>
      </c>
      <c r="AM181" s="297" t="s">
        <v>10</v>
      </c>
      <c r="AN181" s="297" t="s">
        <v>9</v>
      </c>
      <c r="AO181" s="297" t="s">
        <v>10</v>
      </c>
      <c r="AP181" s="297"/>
      <c r="AQ181" s="297"/>
      <c r="AR181" s="297"/>
      <c r="AS181" s="297"/>
      <c r="AT181" s="299"/>
      <c r="AU181" s="299"/>
      <c r="AV181" s="300"/>
      <c r="AW181" s="301"/>
      <c r="AX181" s="300"/>
      <c r="AY181" s="302"/>
      <c r="AZ181" s="301"/>
      <c r="BA181" s="300"/>
      <c r="BB181" s="301"/>
    </row>
    <row r="182" spans="1:54" ht="34.5" customHeight="1">
      <c r="A182" s="178" t="s">
        <v>83</v>
      </c>
      <c r="B182" s="166" t="s">
        <v>16</v>
      </c>
      <c r="C182" s="167">
        <f t="shared" si="38"/>
        <v>-1.98</v>
      </c>
      <c r="D182" s="168">
        <f t="shared" si="35"/>
        <v>13</v>
      </c>
      <c r="E182" s="211">
        <f t="shared" si="36"/>
        <v>5</v>
      </c>
      <c r="F182" s="211">
        <f t="shared" si="37"/>
        <v>8</v>
      </c>
      <c r="G182" s="127">
        <f t="shared" si="39"/>
        <v>-3</v>
      </c>
      <c r="H182" s="127">
        <f t="shared" si="40"/>
        <v>38.46153846153846</v>
      </c>
      <c r="I182" s="139">
        <v>4</v>
      </c>
      <c r="J182" s="139">
        <v>0</v>
      </c>
      <c r="K182" s="139">
        <v>1</v>
      </c>
      <c r="L182" s="139">
        <v>1</v>
      </c>
      <c r="M182" s="139">
        <v>-4</v>
      </c>
      <c r="N182" s="139">
        <v>-3</v>
      </c>
      <c r="O182" s="139">
        <v>-2</v>
      </c>
      <c r="P182" s="144"/>
      <c r="Q182" s="144"/>
      <c r="R182" s="144" t="s">
        <v>9</v>
      </c>
      <c r="S182" s="144" t="s">
        <v>10</v>
      </c>
      <c r="T182" s="144" t="s">
        <v>10</v>
      </c>
      <c r="U182" s="144"/>
      <c r="V182" s="144"/>
      <c r="W182" s="144" t="s">
        <v>10</v>
      </c>
      <c r="X182" s="273"/>
      <c r="Y182" s="144"/>
      <c r="Z182" s="144" t="s">
        <v>9</v>
      </c>
      <c r="AA182" s="144"/>
      <c r="AB182" s="144"/>
      <c r="AC182" s="144" t="s">
        <v>9</v>
      </c>
      <c r="AD182" s="144"/>
      <c r="AE182" s="144" t="s">
        <v>9</v>
      </c>
      <c r="AF182" s="144" t="s">
        <v>10</v>
      </c>
      <c r="AG182" s="144" t="s">
        <v>10</v>
      </c>
      <c r="AH182" s="144"/>
      <c r="AI182" s="144" t="s">
        <v>9</v>
      </c>
      <c r="AJ182" s="273" t="s">
        <v>490</v>
      </c>
      <c r="AK182" s="144" t="s">
        <v>42</v>
      </c>
      <c r="AL182" s="144"/>
      <c r="AM182" s="144" t="s">
        <v>10</v>
      </c>
      <c r="AN182" s="144"/>
      <c r="AO182" s="144"/>
      <c r="AP182" s="144"/>
      <c r="AQ182" s="144"/>
      <c r="AR182" s="144"/>
      <c r="AS182" s="144"/>
      <c r="AT182" s="69"/>
      <c r="AU182" s="69"/>
      <c r="AV182" s="3"/>
      <c r="AW182" s="62"/>
      <c r="AX182" s="3"/>
      <c r="AY182" s="2"/>
      <c r="AZ182" s="62"/>
      <c r="BA182" s="3"/>
      <c r="BB182" s="62"/>
    </row>
    <row r="183" spans="1:54" ht="34.5" customHeight="1">
      <c r="A183" s="178" t="s">
        <v>122</v>
      </c>
      <c r="B183" s="166" t="s">
        <v>16</v>
      </c>
      <c r="C183" s="167">
        <f t="shared" si="38"/>
        <v>1.98</v>
      </c>
      <c r="D183" s="168">
        <f t="shared" si="35"/>
        <v>25</v>
      </c>
      <c r="E183" s="211">
        <f t="shared" si="36"/>
        <v>14</v>
      </c>
      <c r="F183" s="211">
        <f t="shared" si="37"/>
        <v>11</v>
      </c>
      <c r="G183" s="127">
        <f t="shared" si="39"/>
        <v>3</v>
      </c>
      <c r="H183" s="127">
        <f t="shared" si="40"/>
        <v>56</v>
      </c>
      <c r="I183" s="139">
        <v>28</v>
      </c>
      <c r="J183" s="139">
        <v>23</v>
      </c>
      <c r="K183" s="139">
        <v>26</v>
      </c>
      <c r="L183" s="139">
        <v>27</v>
      </c>
      <c r="M183" s="139">
        <v>32</v>
      </c>
      <c r="N183" s="139">
        <v>34</v>
      </c>
      <c r="O183" s="139">
        <v>34</v>
      </c>
      <c r="P183" s="144" t="s">
        <v>9</v>
      </c>
      <c r="Q183" s="144" t="s">
        <v>9</v>
      </c>
      <c r="R183" s="144" t="s">
        <v>9</v>
      </c>
      <c r="S183" s="144" t="s">
        <v>10</v>
      </c>
      <c r="T183" s="144" t="s">
        <v>9</v>
      </c>
      <c r="U183" s="144"/>
      <c r="V183" s="336" t="s">
        <v>10</v>
      </c>
      <c r="W183" s="144" t="s">
        <v>10</v>
      </c>
      <c r="X183" s="273" t="s">
        <v>10</v>
      </c>
      <c r="Y183" s="144" t="s">
        <v>490</v>
      </c>
      <c r="Z183" s="144" t="s">
        <v>9</v>
      </c>
      <c r="AA183" s="144" t="s">
        <v>9</v>
      </c>
      <c r="AB183" s="144"/>
      <c r="AC183" s="144" t="s">
        <v>10</v>
      </c>
      <c r="AD183" s="144" t="s">
        <v>9</v>
      </c>
      <c r="AE183" s="144" t="s">
        <v>10</v>
      </c>
      <c r="AF183" s="144" t="s">
        <v>9</v>
      </c>
      <c r="AG183" s="144" t="s">
        <v>9</v>
      </c>
      <c r="AH183" s="144" t="s">
        <v>10</v>
      </c>
      <c r="AI183" s="144" t="s">
        <v>10</v>
      </c>
      <c r="AJ183" s="273" t="s">
        <v>9</v>
      </c>
      <c r="AK183" s="144" t="s">
        <v>9</v>
      </c>
      <c r="AL183" s="144" t="s">
        <v>9</v>
      </c>
      <c r="AM183" s="144" t="s">
        <v>9</v>
      </c>
      <c r="AN183" s="144" t="s">
        <v>10</v>
      </c>
      <c r="AO183" s="144" t="s">
        <v>9</v>
      </c>
      <c r="AP183" s="144"/>
      <c r="AQ183" s="144"/>
      <c r="AR183" s="144"/>
      <c r="AS183" s="144"/>
      <c r="AT183" s="69"/>
      <c r="AU183" s="69"/>
      <c r="AV183" s="3"/>
      <c r="AW183" s="62"/>
      <c r="AX183" s="3"/>
      <c r="AY183" s="2"/>
      <c r="AZ183" s="62"/>
      <c r="BA183" s="3"/>
      <c r="BB183" s="62"/>
    </row>
    <row r="184" spans="1:54" ht="34.5" customHeight="1" hidden="1">
      <c r="A184" s="178" t="s">
        <v>290</v>
      </c>
      <c r="B184" s="166" t="s">
        <v>16</v>
      </c>
      <c r="C184" s="167">
        <f>G184*0.66</f>
        <v>0</v>
      </c>
      <c r="D184" s="168">
        <f t="shared" si="35"/>
        <v>0</v>
      </c>
      <c r="E184" s="211">
        <f>COUNTIF(P184:AS184,"W")+COUNTIF(P184:AS184,"WL")+COUNTIF(P184:AS184,"WLL")+COUNTIF(P184:AS184,"WW")+COUNTIF(P184:AS184,"WW")+COUNTIF(P184:AS184,"WWL")+COUNTIF(P184:AS184,"WWL")+COUNTIF(P184:AS184,"WWW")+COUNTIF(P184:AS184,"WWW")+COUNTIF(P184:AS184,"WWW")</f>
        <v>0</v>
      </c>
      <c r="F184" s="211">
        <f>COUNTIF(P184:AS184,"L")+COUNTIF(P184:AS184,"WL")+COUNTIF(P184:AS184,"WWL")+COUNTIF(P184:AS184,"LL")+COUNTIF(P184:AS184,"LL")+COUNTIF(P184:AS184,"WLL")+COUNTIF(P184:AS184,"WLL")+COUNTIF(P184:AS184,"LLL")+COUNTIF(P184:AS184,"LLL")+COUNTIF(P184:AS184,"LLL")</f>
        <v>0</v>
      </c>
      <c r="G184" s="127">
        <f>E184-F184</f>
        <v>0</v>
      </c>
      <c r="H184" s="127" t="e">
        <f>SUM(E184/D184%)</f>
        <v>#DIV/0!</v>
      </c>
      <c r="I184" s="139">
        <v>15</v>
      </c>
      <c r="J184" s="139">
        <v>16</v>
      </c>
      <c r="K184" s="139">
        <v>16</v>
      </c>
      <c r="L184" s="139"/>
      <c r="M184" s="139"/>
      <c r="N184" s="139"/>
      <c r="O184" s="139"/>
      <c r="P184" s="144"/>
      <c r="Q184" s="144"/>
      <c r="R184" s="144"/>
      <c r="S184" s="144"/>
      <c r="T184" s="144"/>
      <c r="U184" s="144"/>
      <c r="V184" s="336"/>
      <c r="W184" s="144"/>
      <c r="X184" s="273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273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69"/>
      <c r="AU184" s="69"/>
      <c r="AV184" s="3"/>
      <c r="AW184" s="62"/>
      <c r="AX184" s="3"/>
      <c r="AY184" s="2"/>
      <c r="AZ184" s="62"/>
      <c r="BA184" s="3"/>
      <c r="BB184" s="62"/>
    </row>
    <row r="185" spans="1:54" ht="34.5" customHeight="1">
      <c r="A185" s="178" t="s">
        <v>113</v>
      </c>
      <c r="B185" s="166" t="s">
        <v>16</v>
      </c>
      <c r="C185" s="167">
        <f t="shared" si="38"/>
        <v>1.98</v>
      </c>
      <c r="D185" s="168">
        <f aca="true" t="shared" si="41" ref="D185:D200">E185+F185</f>
        <v>23</v>
      </c>
      <c r="E185" s="211">
        <f t="shared" si="36"/>
        <v>13</v>
      </c>
      <c r="F185" s="211">
        <f t="shared" si="37"/>
        <v>10</v>
      </c>
      <c r="G185" s="127">
        <f t="shared" si="39"/>
        <v>3</v>
      </c>
      <c r="H185" s="127">
        <f t="shared" si="40"/>
        <v>56.52173913043478</v>
      </c>
      <c r="I185" s="139">
        <v>6</v>
      </c>
      <c r="J185" s="139">
        <v>6</v>
      </c>
      <c r="K185" s="139">
        <v>9</v>
      </c>
      <c r="L185" s="139">
        <v>10</v>
      </c>
      <c r="M185" s="139">
        <v>9</v>
      </c>
      <c r="N185" s="139">
        <v>8</v>
      </c>
      <c r="O185" s="139">
        <v>9</v>
      </c>
      <c r="P185" s="144" t="s">
        <v>9</v>
      </c>
      <c r="Q185" s="144" t="s">
        <v>10</v>
      </c>
      <c r="R185" s="144" t="s">
        <v>10</v>
      </c>
      <c r="S185" s="144"/>
      <c r="T185" s="144" t="s">
        <v>10</v>
      </c>
      <c r="U185" s="144"/>
      <c r="V185" s="336" t="s">
        <v>9</v>
      </c>
      <c r="W185" s="144" t="s">
        <v>9</v>
      </c>
      <c r="X185" s="273" t="s">
        <v>9</v>
      </c>
      <c r="Y185" s="144" t="s">
        <v>9</v>
      </c>
      <c r="Z185" s="144" t="s">
        <v>10</v>
      </c>
      <c r="AA185" s="144" t="s">
        <v>9</v>
      </c>
      <c r="AB185" s="144"/>
      <c r="AC185" s="144" t="s">
        <v>9</v>
      </c>
      <c r="AD185" s="144" t="s">
        <v>10</v>
      </c>
      <c r="AE185" s="144" t="s">
        <v>9</v>
      </c>
      <c r="AF185" s="144" t="s">
        <v>9</v>
      </c>
      <c r="AG185" s="144" t="s">
        <v>9</v>
      </c>
      <c r="AH185" s="144" t="s">
        <v>9</v>
      </c>
      <c r="AI185" s="144" t="s">
        <v>9</v>
      </c>
      <c r="AJ185" s="273" t="s">
        <v>10</v>
      </c>
      <c r="AK185" s="144" t="s">
        <v>9</v>
      </c>
      <c r="AL185" s="144" t="s">
        <v>10</v>
      </c>
      <c r="AM185" s="144" t="s">
        <v>10</v>
      </c>
      <c r="AN185" s="144" t="s">
        <v>10</v>
      </c>
      <c r="AO185" s="144" t="s">
        <v>10</v>
      </c>
      <c r="AP185" s="144"/>
      <c r="AQ185" s="144"/>
      <c r="AR185" s="144"/>
      <c r="AS185" s="144"/>
      <c r="AT185" s="69"/>
      <c r="AU185" s="69"/>
      <c r="AV185" s="3"/>
      <c r="AW185" s="62"/>
      <c r="AX185" s="3"/>
      <c r="AY185" s="2"/>
      <c r="AZ185" s="62"/>
      <c r="BA185" s="3"/>
      <c r="BB185" s="62"/>
    </row>
    <row r="186" spans="1:54" s="190" customFormat="1" ht="34.5" customHeight="1" hidden="1">
      <c r="A186" s="179" t="s">
        <v>223</v>
      </c>
      <c r="B186" s="180" t="s">
        <v>16</v>
      </c>
      <c r="C186" s="181">
        <f>G186*0.66</f>
        <v>0</v>
      </c>
      <c r="D186" s="182">
        <f t="shared" si="41"/>
        <v>0</v>
      </c>
      <c r="E186" s="224">
        <f t="shared" si="36"/>
        <v>0</v>
      </c>
      <c r="F186" s="224">
        <f t="shared" si="37"/>
        <v>0</v>
      </c>
      <c r="G186" s="183">
        <f>E186-F186</f>
        <v>0</v>
      </c>
      <c r="H186" s="183" t="e">
        <f>SUM(E186/D186%)</f>
        <v>#DIV/0!</v>
      </c>
      <c r="I186" s="184"/>
      <c r="J186" s="184"/>
      <c r="K186" s="184"/>
      <c r="L186" s="184"/>
      <c r="M186" s="184"/>
      <c r="N186" s="184"/>
      <c r="O186" s="184"/>
      <c r="P186" s="185"/>
      <c r="Q186" s="185"/>
      <c r="R186" s="185"/>
      <c r="S186" s="185"/>
      <c r="T186" s="185"/>
      <c r="U186" s="185"/>
      <c r="V186" s="334"/>
      <c r="W186" s="185"/>
      <c r="X186" s="271"/>
      <c r="Y186" s="185"/>
      <c r="Z186" s="185"/>
      <c r="AA186" s="185"/>
      <c r="AB186" s="185"/>
      <c r="AC186" s="185"/>
      <c r="AD186" s="192"/>
      <c r="AE186" s="185"/>
      <c r="AF186" s="185"/>
      <c r="AG186" s="185"/>
      <c r="AH186" s="185"/>
      <c r="AI186" s="185"/>
      <c r="AJ186" s="271"/>
      <c r="AK186" s="185"/>
      <c r="AL186" s="185"/>
      <c r="AM186" s="185"/>
      <c r="AN186" s="144"/>
      <c r="AO186" s="144"/>
      <c r="AP186" s="144"/>
      <c r="AQ186" s="144"/>
      <c r="AR186" s="144"/>
      <c r="AS186" s="144"/>
      <c r="AT186" s="186"/>
      <c r="AU186" s="186"/>
      <c r="AV186" s="187"/>
      <c r="AW186" s="188"/>
      <c r="AX186" s="187"/>
      <c r="AY186" s="189"/>
      <c r="AZ186" s="188"/>
      <c r="BA186" s="187"/>
      <c r="BB186" s="188"/>
    </row>
    <row r="187" spans="1:54" ht="34.5" customHeight="1" hidden="1">
      <c r="A187" s="179" t="s">
        <v>223</v>
      </c>
      <c r="B187" s="166" t="s">
        <v>16</v>
      </c>
      <c r="C187" s="167">
        <f>G187*0.66</f>
        <v>0</v>
      </c>
      <c r="D187" s="168">
        <f t="shared" si="41"/>
        <v>0</v>
      </c>
      <c r="E187" s="211">
        <f>COUNTIF(P187:AS187,"W")+COUNTIF(P187:AS187,"WL")+COUNTIF(P187:AS187,"WLL")+COUNTIF(P187:AS187,"WW")+COUNTIF(P187:AS187,"WW")+COUNTIF(P187:AS187,"WWL")+COUNTIF(P187:AS187,"WWL")+COUNTIF(P187:AS187,"WWW")+COUNTIF(P187:AS187,"WWW")+COUNTIF(P187:AS187,"WWW")</f>
        <v>0</v>
      </c>
      <c r="F187" s="211">
        <f>COUNTIF(P187:AS187,"L")+COUNTIF(P187:AS187,"WL")+COUNTIF(P187:AS187,"WWL")+COUNTIF(P187:AS187,"LL")+COUNTIF(P187:AS187,"LL")+COUNTIF(P187:AS187,"WLL")+COUNTIF(P187:AS187,"WLL")+COUNTIF(P187:AS187,"LLL")+COUNTIF(P187:AS187,"LLL")+COUNTIF(P187:AS187,"LLL")</f>
        <v>0</v>
      </c>
      <c r="G187" s="127">
        <f>E187-F187</f>
        <v>0</v>
      </c>
      <c r="H187" s="127" t="e">
        <f>SUM(E187/D187%)</f>
        <v>#DIV/0!</v>
      </c>
      <c r="I187" s="139" t="s">
        <v>42</v>
      </c>
      <c r="J187" s="139">
        <v>-5</v>
      </c>
      <c r="K187" s="139">
        <v>-5</v>
      </c>
      <c r="L187" s="139">
        <v>-5</v>
      </c>
      <c r="M187" s="139">
        <v>-5</v>
      </c>
      <c r="N187" s="139"/>
      <c r="O187" s="139"/>
      <c r="P187" s="144"/>
      <c r="Q187" s="144"/>
      <c r="R187" s="144"/>
      <c r="S187" s="144"/>
      <c r="T187" s="144"/>
      <c r="U187" s="144"/>
      <c r="V187" s="336"/>
      <c r="W187" s="144"/>
      <c r="X187" s="273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273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69"/>
      <c r="AU187" s="69"/>
      <c r="AV187" s="3"/>
      <c r="AW187" s="62"/>
      <c r="AX187" s="3"/>
      <c r="AY187" s="2"/>
      <c r="AZ187" s="62"/>
      <c r="BA187" s="3"/>
      <c r="BB187" s="62"/>
    </row>
    <row r="188" spans="1:54" ht="34.5" customHeight="1">
      <c r="A188" s="126" t="s">
        <v>116</v>
      </c>
      <c r="B188" s="166" t="s">
        <v>16</v>
      </c>
      <c r="C188" s="167">
        <f t="shared" si="38"/>
        <v>-1.32</v>
      </c>
      <c r="D188" s="168">
        <f t="shared" si="41"/>
        <v>2</v>
      </c>
      <c r="E188" s="211">
        <f t="shared" si="36"/>
        <v>0</v>
      </c>
      <c r="F188" s="211">
        <f t="shared" si="37"/>
        <v>2</v>
      </c>
      <c r="G188" s="127">
        <f t="shared" si="39"/>
        <v>-2</v>
      </c>
      <c r="H188" s="127">
        <f t="shared" si="40"/>
        <v>0</v>
      </c>
      <c r="I188" s="139">
        <v>50</v>
      </c>
      <c r="J188" s="139">
        <v>50</v>
      </c>
      <c r="K188" s="139">
        <v>50</v>
      </c>
      <c r="L188" s="139">
        <v>50</v>
      </c>
      <c r="M188" s="139">
        <v>50</v>
      </c>
      <c r="N188" s="139">
        <v>50</v>
      </c>
      <c r="O188" s="139">
        <v>50</v>
      </c>
      <c r="P188" s="144"/>
      <c r="Q188" s="144"/>
      <c r="R188" s="144"/>
      <c r="S188" s="144"/>
      <c r="T188" s="144"/>
      <c r="U188" s="144"/>
      <c r="V188" s="336"/>
      <c r="W188" s="144"/>
      <c r="X188" s="273"/>
      <c r="Y188" s="144"/>
      <c r="Z188" s="144" t="s">
        <v>10</v>
      </c>
      <c r="AA188" s="144"/>
      <c r="AB188" s="144"/>
      <c r="AC188" s="144"/>
      <c r="AD188" s="144"/>
      <c r="AE188" s="144"/>
      <c r="AF188" s="144"/>
      <c r="AG188" s="144" t="s">
        <v>10</v>
      </c>
      <c r="AH188" s="144"/>
      <c r="AI188" s="144"/>
      <c r="AJ188" s="273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69"/>
      <c r="AU188" s="69"/>
      <c r="AV188" s="3"/>
      <c r="AW188" s="62"/>
      <c r="AX188" s="3"/>
      <c r="AY188" s="2"/>
      <c r="AZ188" s="62"/>
      <c r="BA188" s="3"/>
      <c r="BB188" s="62"/>
    </row>
    <row r="189" spans="1:54" ht="34.5" customHeight="1" hidden="1">
      <c r="A189" s="126" t="s">
        <v>380</v>
      </c>
      <c r="B189" s="166" t="s">
        <v>16</v>
      </c>
      <c r="C189" s="167">
        <f>G189*0.66</f>
        <v>0</v>
      </c>
      <c r="D189" s="168">
        <f>E189+F189</f>
        <v>0</v>
      </c>
      <c r="E189" s="211">
        <f>COUNTIF(P189:AS189,"W")+COUNTIF(P189:AS189,"WL")+COUNTIF(P189:AS189,"WLL")+COUNTIF(P189:AS189,"WW")+COUNTIF(P189:AS189,"WW")+COUNTIF(P189:AS189,"WWL")+COUNTIF(P189:AS189,"WWL")+COUNTIF(P189:AS189,"WWW")+COUNTIF(P189:AS189,"WWW")+COUNTIF(P189:AS189,"WWW")</f>
        <v>0</v>
      </c>
      <c r="F189" s="211">
        <f>COUNTIF(P189:AS189,"L")+COUNTIF(P189:AS189,"WL")+COUNTIF(P189:AS189,"WWL")+COUNTIF(P189:AS189,"LL")+COUNTIF(P189:AS189,"LL")+COUNTIF(P189:AS189,"WLL")+COUNTIF(P189:AS189,"WLL")+COUNTIF(P189:AS189,"LLL")+COUNTIF(P189:AS189,"LLL")+COUNTIF(P189:AS189,"LLL")</f>
        <v>0</v>
      </c>
      <c r="G189" s="127">
        <f>E189-F189</f>
        <v>0</v>
      </c>
      <c r="H189" s="127" t="e">
        <f>SUM(E189/D189%)</f>
        <v>#DIV/0!</v>
      </c>
      <c r="I189" s="139">
        <v>50</v>
      </c>
      <c r="J189" s="139">
        <v>50</v>
      </c>
      <c r="K189" s="139" t="s">
        <v>42</v>
      </c>
      <c r="L189" s="139">
        <v>30</v>
      </c>
      <c r="M189" s="139">
        <v>35</v>
      </c>
      <c r="N189" s="139"/>
      <c r="O189" s="139"/>
      <c r="P189" s="144"/>
      <c r="Q189" s="144"/>
      <c r="R189" s="144"/>
      <c r="S189" s="144"/>
      <c r="T189" s="144"/>
      <c r="U189" s="144"/>
      <c r="V189" s="336"/>
      <c r="W189" s="144"/>
      <c r="X189" s="273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273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69"/>
      <c r="AU189" s="69"/>
      <c r="AV189" s="3"/>
      <c r="AW189" s="62"/>
      <c r="AX189" s="3"/>
      <c r="AY189" s="2"/>
      <c r="AZ189" s="62"/>
      <c r="BA189" s="3"/>
      <c r="BB189" s="62"/>
    </row>
    <row r="190" spans="1:54" ht="34.5" customHeight="1">
      <c r="A190" s="178" t="s">
        <v>138</v>
      </c>
      <c r="B190" s="166" t="s">
        <v>16</v>
      </c>
      <c r="C190" s="167">
        <f>G190*0.66</f>
        <v>-0.66</v>
      </c>
      <c r="D190" s="168">
        <f>E190+F190</f>
        <v>21</v>
      </c>
      <c r="E190" s="211">
        <f>COUNTIF(P190:AS190,"W")+COUNTIF(P190:AS190,"WL")+COUNTIF(P190:AS190,"WLL")+COUNTIF(P190:AS190,"WW")+COUNTIF(P190:AS190,"WW")+COUNTIF(P190:AS190,"WWL")+COUNTIF(P190:AS190,"WWL")+COUNTIF(P190:AS190,"WWW")+COUNTIF(P190:AS190,"WWW")+COUNTIF(P190:AS190,"WWW")</f>
        <v>10</v>
      </c>
      <c r="F190" s="211">
        <f>COUNTIF(P190:AS190,"L")+COUNTIF(P190:AS190,"WL")+COUNTIF(P190:AS190,"WWL")+COUNTIF(P190:AS190,"LL")+COUNTIF(P190:AS190,"LL")+COUNTIF(P190:AS190,"WLL")+COUNTIF(P190:AS190,"WLL")+COUNTIF(P190:AS190,"LLL")+COUNTIF(P190:AS190,"LLL")+COUNTIF(P190:AS190,"LLL")</f>
        <v>11</v>
      </c>
      <c r="G190" s="127">
        <f>E190-F190</f>
        <v>-1</v>
      </c>
      <c r="H190" s="127">
        <f>SUM(E190/D190%)</f>
        <v>47.61904761904762</v>
      </c>
      <c r="I190" s="139">
        <v>41</v>
      </c>
      <c r="J190" s="139">
        <v>38</v>
      </c>
      <c r="K190" s="139">
        <v>40</v>
      </c>
      <c r="L190" s="139">
        <v>40</v>
      </c>
      <c r="M190" s="139">
        <v>38</v>
      </c>
      <c r="N190" s="139">
        <v>38</v>
      </c>
      <c r="O190" s="139">
        <v>37</v>
      </c>
      <c r="P190" s="144" t="s">
        <v>10</v>
      </c>
      <c r="Q190" s="144" t="s">
        <v>10</v>
      </c>
      <c r="R190" s="144" t="s">
        <v>9</v>
      </c>
      <c r="S190" s="144" t="s">
        <v>10</v>
      </c>
      <c r="T190" s="144" t="s">
        <v>9</v>
      </c>
      <c r="U190" s="144"/>
      <c r="V190" s="336" t="s">
        <v>9</v>
      </c>
      <c r="W190" s="144" t="s">
        <v>10</v>
      </c>
      <c r="X190" s="273" t="s">
        <v>10</v>
      </c>
      <c r="Y190" s="144"/>
      <c r="Z190" s="144"/>
      <c r="AA190" s="144" t="s">
        <v>9</v>
      </c>
      <c r="AB190" s="144"/>
      <c r="AC190" s="144" t="s">
        <v>10</v>
      </c>
      <c r="AD190" s="144" t="s">
        <v>10</v>
      </c>
      <c r="AE190" s="144" t="s">
        <v>9</v>
      </c>
      <c r="AF190" s="144" t="s">
        <v>9</v>
      </c>
      <c r="AG190" s="144" t="s">
        <v>10</v>
      </c>
      <c r="AH190" s="144" t="s">
        <v>9</v>
      </c>
      <c r="AI190" s="144" t="s">
        <v>10</v>
      </c>
      <c r="AJ190" s="273"/>
      <c r="AK190" s="144" t="s">
        <v>9</v>
      </c>
      <c r="AL190" s="144" t="s">
        <v>10</v>
      </c>
      <c r="AM190" s="144" t="s">
        <v>10</v>
      </c>
      <c r="AN190" s="144" t="s">
        <v>9</v>
      </c>
      <c r="AO190" s="144" t="s">
        <v>9</v>
      </c>
      <c r="AP190" s="144"/>
      <c r="AQ190" s="144"/>
      <c r="AR190" s="144"/>
      <c r="AS190" s="144"/>
      <c r="AT190" s="69"/>
      <c r="AU190" s="69"/>
      <c r="AV190" s="3"/>
      <c r="AW190" s="62"/>
      <c r="AX190" s="3"/>
      <c r="AY190" s="2"/>
      <c r="AZ190" s="62"/>
      <c r="BA190" s="3"/>
      <c r="BB190" s="62"/>
    </row>
    <row r="191" spans="1:54" ht="34.5" customHeight="1">
      <c r="A191" s="126" t="s">
        <v>342</v>
      </c>
      <c r="B191" s="166" t="s">
        <v>16</v>
      </c>
      <c r="C191" s="167">
        <f>G191*0.66</f>
        <v>-1.32</v>
      </c>
      <c r="D191" s="168">
        <f t="shared" si="41"/>
        <v>2</v>
      </c>
      <c r="E191" s="211">
        <f>COUNTIF(P191:AS191,"W")+COUNTIF(P191:AS191,"WL")+COUNTIF(P191:AS191,"WLL")+COUNTIF(P191:AS191,"WW")+COUNTIF(P191:AS191,"WW")+COUNTIF(P191:AS191,"WWL")+COUNTIF(P191:AS191,"WWL")+COUNTIF(P191:AS191,"WWW")+COUNTIF(P191:AS191,"WWW")+COUNTIF(P191:AS191,"WWW")</f>
        <v>0</v>
      </c>
      <c r="F191" s="211">
        <f>COUNTIF(P191:AS191,"L")+COUNTIF(P191:AS191,"WL")+COUNTIF(P191:AS191,"WWL")+COUNTIF(P191:AS191,"LL")+COUNTIF(P191:AS191,"LL")+COUNTIF(P191:AS191,"WLL")+COUNTIF(P191:AS191,"WLL")+COUNTIF(P191:AS191,"LLL")+COUNTIF(P191:AS191,"LLL")+COUNTIF(P191:AS191,"LLL")</f>
        <v>2</v>
      </c>
      <c r="G191" s="127">
        <f>E191-F191</f>
        <v>-2</v>
      </c>
      <c r="H191" s="127">
        <f>SUM(E191/D191%)</f>
        <v>0</v>
      </c>
      <c r="I191" s="139" t="s">
        <v>42</v>
      </c>
      <c r="J191" s="139">
        <v>25</v>
      </c>
      <c r="K191" s="139">
        <v>35</v>
      </c>
      <c r="L191" s="139">
        <v>40</v>
      </c>
      <c r="M191" s="139">
        <v>38</v>
      </c>
      <c r="N191" s="139">
        <v>40</v>
      </c>
      <c r="O191" s="139">
        <v>37</v>
      </c>
      <c r="P191" s="144"/>
      <c r="Q191" s="144"/>
      <c r="R191" s="144"/>
      <c r="S191" s="144"/>
      <c r="T191" s="144"/>
      <c r="U191" s="144"/>
      <c r="V191" s="336"/>
      <c r="W191" s="144"/>
      <c r="X191" s="273"/>
      <c r="Y191" s="144" t="s">
        <v>10</v>
      </c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273" t="s">
        <v>10</v>
      </c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69"/>
      <c r="AU191" s="69"/>
      <c r="AV191" s="3"/>
      <c r="AW191" s="62"/>
      <c r="AX191" s="3"/>
      <c r="AY191" s="2"/>
      <c r="AZ191" s="62"/>
      <c r="BA191" s="3"/>
      <c r="BB191" s="62"/>
    </row>
    <row r="192" spans="1:54" ht="34.5" customHeight="1" hidden="1">
      <c r="A192" s="178" t="s">
        <v>152</v>
      </c>
      <c r="B192" s="166" t="s">
        <v>1</v>
      </c>
      <c r="C192" s="167">
        <f t="shared" si="38"/>
        <v>0</v>
      </c>
      <c r="D192" s="168">
        <f t="shared" si="41"/>
        <v>0</v>
      </c>
      <c r="E192" s="211">
        <f t="shared" si="36"/>
        <v>0</v>
      </c>
      <c r="F192" s="211">
        <f t="shared" si="37"/>
        <v>0</v>
      </c>
      <c r="G192" s="127">
        <f t="shared" si="39"/>
        <v>0</v>
      </c>
      <c r="H192" s="127" t="e">
        <f t="shared" si="40"/>
        <v>#DIV/0!</v>
      </c>
      <c r="I192" s="139"/>
      <c r="J192" s="139"/>
      <c r="K192" s="139"/>
      <c r="L192" s="139"/>
      <c r="M192" s="139"/>
      <c r="N192" s="139"/>
      <c r="O192" s="139"/>
      <c r="P192" s="144"/>
      <c r="Q192" s="144"/>
      <c r="R192" s="144"/>
      <c r="S192" s="144"/>
      <c r="T192" s="144"/>
      <c r="U192" s="144"/>
      <c r="V192" s="336"/>
      <c r="W192" s="144"/>
      <c r="X192" s="273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273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69"/>
      <c r="AU192" s="69"/>
      <c r="AV192" s="3"/>
      <c r="AW192" s="62"/>
      <c r="AX192" s="3"/>
      <c r="AY192" s="2"/>
      <c r="AZ192" s="62"/>
      <c r="BA192" s="3"/>
      <c r="BB192" s="62"/>
    </row>
    <row r="193" spans="1:54" s="190" customFormat="1" ht="34.5" customHeight="1" hidden="1" thickTop="1">
      <c r="A193" s="179" t="s">
        <v>196</v>
      </c>
      <c r="B193" s="180" t="s">
        <v>1</v>
      </c>
      <c r="C193" s="181">
        <f t="shared" si="38"/>
        <v>0</v>
      </c>
      <c r="D193" s="182">
        <f t="shared" si="41"/>
        <v>0</v>
      </c>
      <c r="E193" s="224">
        <f t="shared" si="36"/>
        <v>0</v>
      </c>
      <c r="F193" s="224">
        <f t="shared" si="37"/>
        <v>0</v>
      </c>
      <c r="G193" s="183">
        <f t="shared" si="39"/>
        <v>0</v>
      </c>
      <c r="H193" s="183" t="e">
        <f t="shared" si="40"/>
        <v>#DIV/0!</v>
      </c>
      <c r="I193" s="184">
        <v>23</v>
      </c>
      <c r="J193" s="184">
        <v>23</v>
      </c>
      <c r="K193" s="184"/>
      <c r="L193" s="184"/>
      <c r="M193" s="184"/>
      <c r="N193" s="184"/>
      <c r="O193" s="184"/>
      <c r="P193" s="185"/>
      <c r="Q193" s="185"/>
      <c r="R193" s="185"/>
      <c r="S193" s="185"/>
      <c r="T193" s="185"/>
      <c r="U193" s="185"/>
      <c r="V193" s="334"/>
      <c r="W193" s="185"/>
      <c r="X193" s="271"/>
      <c r="Y193" s="185"/>
      <c r="Z193" s="185"/>
      <c r="AA193" s="185"/>
      <c r="AB193" s="185"/>
      <c r="AC193" s="185"/>
      <c r="AD193" s="192"/>
      <c r="AE193" s="185"/>
      <c r="AF193" s="185"/>
      <c r="AG193" s="185"/>
      <c r="AH193" s="185"/>
      <c r="AI193" s="185"/>
      <c r="AJ193" s="271"/>
      <c r="AK193" s="185"/>
      <c r="AL193" s="185"/>
      <c r="AM193" s="185"/>
      <c r="AN193" s="144"/>
      <c r="AO193" s="144"/>
      <c r="AP193" s="144"/>
      <c r="AQ193" s="144"/>
      <c r="AR193" s="144"/>
      <c r="AS193" s="144"/>
      <c r="AT193" s="186"/>
      <c r="AU193" s="186"/>
      <c r="AV193" s="187"/>
      <c r="AW193" s="188"/>
      <c r="AX193" s="187"/>
      <c r="AY193" s="189"/>
      <c r="AZ193" s="188"/>
      <c r="BA193" s="187"/>
      <c r="BB193" s="188"/>
    </row>
    <row r="194" spans="1:54" s="190" customFormat="1" ht="34.5" customHeight="1" hidden="1">
      <c r="A194" s="179" t="s">
        <v>84</v>
      </c>
      <c r="B194" s="180" t="s">
        <v>1</v>
      </c>
      <c r="C194" s="181">
        <f t="shared" si="38"/>
        <v>0</v>
      </c>
      <c r="D194" s="182">
        <f t="shared" si="41"/>
        <v>0</v>
      </c>
      <c r="E194" s="224">
        <f t="shared" si="36"/>
        <v>0</v>
      </c>
      <c r="F194" s="224">
        <f t="shared" si="37"/>
        <v>0</v>
      </c>
      <c r="G194" s="183">
        <f t="shared" si="39"/>
        <v>0</v>
      </c>
      <c r="H194" s="183" t="e">
        <f t="shared" si="40"/>
        <v>#DIV/0!</v>
      </c>
      <c r="I194" s="184"/>
      <c r="J194" s="184"/>
      <c r="K194" s="184"/>
      <c r="L194" s="184"/>
      <c r="M194" s="184"/>
      <c r="N194" s="184"/>
      <c r="O194" s="184"/>
      <c r="P194" s="185"/>
      <c r="Q194" s="185"/>
      <c r="R194" s="185"/>
      <c r="S194" s="185"/>
      <c r="T194" s="185"/>
      <c r="U194" s="185"/>
      <c r="V194" s="334"/>
      <c r="W194" s="185"/>
      <c r="X194" s="271"/>
      <c r="Y194" s="185"/>
      <c r="Z194" s="185"/>
      <c r="AA194" s="185"/>
      <c r="AB194" s="185"/>
      <c r="AC194" s="185"/>
      <c r="AD194" s="192"/>
      <c r="AE194" s="185"/>
      <c r="AF194" s="185"/>
      <c r="AG194" s="185"/>
      <c r="AH194" s="185"/>
      <c r="AI194" s="185"/>
      <c r="AJ194" s="271"/>
      <c r="AK194" s="185"/>
      <c r="AL194" s="185"/>
      <c r="AM194" s="185"/>
      <c r="AN194" s="144"/>
      <c r="AO194" s="144"/>
      <c r="AP194" s="144"/>
      <c r="AQ194" s="144"/>
      <c r="AR194" s="144"/>
      <c r="AS194" s="144"/>
      <c r="AT194" s="186"/>
      <c r="AU194" s="186"/>
      <c r="AV194" s="187"/>
      <c r="AW194" s="188"/>
      <c r="AX194" s="187"/>
      <c r="AY194" s="189"/>
      <c r="AZ194" s="188"/>
      <c r="BA194" s="187"/>
      <c r="BB194" s="188"/>
    </row>
    <row r="195" spans="1:54" s="208" customFormat="1" ht="34.5" customHeight="1" thickBot="1">
      <c r="A195" s="247" t="s">
        <v>48</v>
      </c>
      <c r="B195" s="198" t="s">
        <v>308</v>
      </c>
      <c r="C195" s="199">
        <f t="shared" si="38"/>
        <v>-1.98</v>
      </c>
      <c r="D195" s="200">
        <f t="shared" si="41"/>
        <v>17</v>
      </c>
      <c r="E195" s="246">
        <f t="shared" si="36"/>
        <v>7</v>
      </c>
      <c r="F195" s="246">
        <f t="shared" si="37"/>
        <v>10</v>
      </c>
      <c r="G195" s="201">
        <f t="shared" si="39"/>
        <v>-3</v>
      </c>
      <c r="H195" s="201">
        <f t="shared" si="40"/>
        <v>41.17647058823529</v>
      </c>
      <c r="I195" s="202">
        <v>14</v>
      </c>
      <c r="J195" s="202">
        <v>13</v>
      </c>
      <c r="K195" s="202">
        <v>13</v>
      </c>
      <c r="L195" s="202">
        <v>10</v>
      </c>
      <c r="M195" s="202">
        <v>14</v>
      </c>
      <c r="N195" s="202">
        <v>14</v>
      </c>
      <c r="O195" s="202">
        <v>14</v>
      </c>
      <c r="P195" s="203" t="s">
        <v>10</v>
      </c>
      <c r="Q195" s="203" t="s">
        <v>9</v>
      </c>
      <c r="R195" s="203" t="s">
        <v>10</v>
      </c>
      <c r="S195" s="203" t="s">
        <v>10</v>
      </c>
      <c r="T195" s="203"/>
      <c r="U195" s="203"/>
      <c r="V195" s="337" t="s">
        <v>9</v>
      </c>
      <c r="W195" s="203" t="s">
        <v>9</v>
      </c>
      <c r="X195" s="275" t="s">
        <v>9</v>
      </c>
      <c r="Y195" s="203" t="s">
        <v>10</v>
      </c>
      <c r="Z195" s="203"/>
      <c r="AA195" s="203" t="s">
        <v>10</v>
      </c>
      <c r="AB195" s="203"/>
      <c r="AC195" s="203"/>
      <c r="AD195" s="203" t="s">
        <v>9</v>
      </c>
      <c r="AE195" s="203" t="s">
        <v>9</v>
      </c>
      <c r="AF195" s="203"/>
      <c r="AG195" s="203"/>
      <c r="AH195" s="203" t="s">
        <v>10</v>
      </c>
      <c r="AI195" s="203" t="s">
        <v>9</v>
      </c>
      <c r="AJ195" s="275"/>
      <c r="AK195" s="203" t="s">
        <v>10</v>
      </c>
      <c r="AL195" s="203" t="s">
        <v>10</v>
      </c>
      <c r="AM195" s="203"/>
      <c r="AN195" s="203" t="s">
        <v>10</v>
      </c>
      <c r="AO195" s="203" t="s">
        <v>10</v>
      </c>
      <c r="AP195" s="203"/>
      <c r="AQ195" s="203"/>
      <c r="AR195" s="203"/>
      <c r="AS195" s="203"/>
      <c r="AT195" s="204"/>
      <c r="AU195" s="204"/>
      <c r="AV195" s="205"/>
      <c r="AW195" s="206"/>
      <c r="AX195" s="205"/>
      <c r="AY195" s="207"/>
      <c r="AZ195" s="206"/>
      <c r="BA195" s="205"/>
      <c r="BB195" s="206"/>
    </row>
    <row r="196" spans="1:54" s="303" customFormat="1" ht="34.5" customHeight="1" thickTop="1">
      <c r="A196" s="346" t="s">
        <v>159</v>
      </c>
      <c r="B196" s="291" t="s">
        <v>1</v>
      </c>
      <c r="C196" s="292">
        <f t="shared" si="38"/>
        <v>0</v>
      </c>
      <c r="D196" s="293">
        <f t="shared" si="41"/>
        <v>0</v>
      </c>
      <c r="E196" s="294">
        <f t="shared" si="36"/>
        <v>0</v>
      </c>
      <c r="F196" s="294">
        <f t="shared" si="37"/>
        <v>0</v>
      </c>
      <c r="G196" s="295">
        <f t="shared" si="39"/>
        <v>0</v>
      </c>
      <c r="H196" s="295" t="e">
        <f t="shared" si="40"/>
        <v>#DIV/0!</v>
      </c>
      <c r="I196" s="296">
        <v>16</v>
      </c>
      <c r="J196" s="296">
        <v>20</v>
      </c>
      <c r="K196" s="296">
        <v>20</v>
      </c>
      <c r="L196" s="296">
        <v>16</v>
      </c>
      <c r="M196" s="296">
        <v>16</v>
      </c>
      <c r="N196" s="296">
        <v>15</v>
      </c>
      <c r="O196" s="345">
        <v>15</v>
      </c>
      <c r="P196" s="297"/>
      <c r="Q196" s="297"/>
      <c r="R196" s="297"/>
      <c r="S196" s="297"/>
      <c r="T196" s="297"/>
      <c r="U196" s="297"/>
      <c r="V196" s="339"/>
      <c r="W196" s="297"/>
      <c r="X196" s="298"/>
      <c r="Y196" s="297"/>
      <c r="Z196" s="297"/>
      <c r="AA196" s="297"/>
      <c r="AB196" s="297"/>
      <c r="AC196" s="297"/>
      <c r="AD196" s="297"/>
      <c r="AE196" s="297"/>
      <c r="AF196" s="297"/>
      <c r="AG196" s="297"/>
      <c r="AH196" s="297"/>
      <c r="AI196" s="297"/>
      <c r="AJ196" s="298"/>
      <c r="AK196" s="297"/>
      <c r="AL196" s="297"/>
      <c r="AM196" s="297"/>
      <c r="AN196" s="297"/>
      <c r="AO196" s="297"/>
      <c r="AP196" s="297"/>
      <c r="AQ196" s="297"/>
      <c r="AR196" s="297"/>
      <c r="AS196" s="297"/>
      <c r="AT196" s="299"/>
      <c r="AU196" s="299"/>
      <c r="AV196" s="300"/>
      <c r="AW196" s="301"/>
      <c r="AX196" s="300"/>
      <c r="AY196" s="302"/>
      <c r="AZ196" s="301"/>
      <c r="BA196" s="300"/>
      <c r="BB196" s="301"/>
    </row>
    <row r="197" spans="1:54" s="190" customFormat="1" ht="34.5" customHeight="1" hidden="1">
      <c r="A197" s="179" t="s">
        <v>114</v>
      </c>
      <c r="B197" s="180" t="s">
        <v>1</v>
      </c>
      <c r="C197" s="181">
        <f t="shared" si="38"/>
        <v>0</v>
      </c>
      <c r="D197" s="182">
        <f t="shared" si="41"/>
        <v>0</v>
      </c>
      <c r="E197" s="224">
        <f t="shared" si="36"/>
        <v>0</v>
      </c>
      <c r="F197" s="224">
        <f t="shared" si="37"/>
        <v>0</v>
      </c>
      <c r="G197" s="183">
        <f t="shared" si="39"/>
        <v>0</v>
      </c>
      <c r="H197" s="183" t="e">
        <f t="shared" si="40"/>
        <v>#DIV/0!</v>
      </c>
      <c r="I197" s="184"/>
      <c r="J197" s="184"/>
      <c r="K197" s="184"/>
      <c r="L197" s="184"/>
      <c r="M197" s="184"/>
      <c r="N197" s="184"/>
      <c r="O197" s="184"/>
      <c r="P197" s="185"/>
      <c r="Q197" s="185"/>
      <c r="R197" s="185"/>
      <c r="S197" s="185"/>
      <c r="T197" s="185"/>
      <c r="U197" s="185"/>
      <c r="V197" s="334"/>
      <c r="W197" s="185"/>
      <c r="X197" s="271"/>
      <c r="Y197" s="185"/>
      <c r="Z197" s="185"/>
      <c r="AA197" s="185"/>
      <c r="AB197" s="185"/>
      <c r="AC197" s="185"/>
      <c r="AD197" s="192"/>
      <c r="AE197" s="185"/>
      <c r="AF197" s="185"/>
      <c r="AG197" s="185"/>
      <c r="AH197" s="185"/>
      <c r="AI197" s="185"/>
      <c r="AJ197" s="271"/>
      <c r="AK197" s="185"/>
      <c r="AL197" s="185"/>
      <c r="AM197" s="185"/>
      <c r="AN197" s="144"/>
      <c r="AO197" s="144"/>
      <c r="AP197" s="144"/>
      <c r="AQ197" s="144"/>
      <c r="AR197" s="144"/>
      <c r="AS197" s="144"/>
      <c r="AT197" s="186"/>
      <c r="AU197" s="186"/>
      <c r="AV197" s="187"/>
      <c r="AW197" s="188"/>
      <c r="AX197" s="187"/>
      <c r="AY197" s="189"/>
      <c r="AZ197" s="188"/>
      <c r="BA197" s="187"/>
      <c r="BB197" s="188"/>
    </row>
    <row r="198" spans="1:54" s="190" customFormat="1" ht="34.5" customHeight="1" hidden="1">
      <c r="A198" s="179" t="s">
        <v>147</v>
      </c>
      <c r="B198" s="180" t="s">
        <v>1</v>
      </c>
      <c r="C198" s="181">
        <f t="shared" si="38"/>
        <v>0</v>
      </c>
      <c r="D198" s="182">
        <f t="shared" si="41"/>
        <v>0</v>
      </c>
      <c r="E198" s="224">
        <f t="shared" si="36"/>
        <v>0</v>
      </c>
      <c r="F198" s="224">
        <f t="shared" si="37"/>
        <v>0</v>
      </c>
      <c r="G198" s="183">
        <f t="shared" si="39"/>
        <v>0</v>
      </c>
      <c r="H198" s="183" t="e">
        <f t="shared" si="40"/>
        <v>#DIV/0!</v>
      </c>
      <c r="I198" s="184"/>
      <c r="J198" s="184"/>
      <c r="K198" s="184"/>
      <c r="L198" s="184"/>
      <c r="M198" s="184"/>
      <c r="N198" s="184"/>
      <c r="O198" s="184"/>
      <c r="P198" s="185"/>
      <c r="Q198" s="185"/>
      <c r="R198" s="185"/>
      <c r="S198" s="185"/>
      <c r="T198" s="185"/>
      <c r="U198" s="185"/>
      <c r="V198" s="334"/>
      <c r="W198" s="185"/>
      <c r="X198" s="271"/>
      <c r="Y198" s="185"/>
      <c r="Z198" s="185"/>
      <c r="AA198" s="185"/>
      <c r="AB198" s="185"/>
      <c r="AC198" s="185"/>
      <c r="AD198" s="192"/>
      <c r="AE198" s="185"/>
      <c r="AF198" s="185"/>
      <c r="AG198" s="185"/>
      <c r="AH198" s="185"/>
      <c r="AI198" s="185"/>
      <c r="AJ198" s="271"/>
      <c r="AK198" s="185"/>
      <c r="AL198" s="185"/>
      <c r="AM198" s="185"/>
      <c r="AN198" s="144"/>
      <c r="AO198" s="144"/>
      <c r="AP198" s="144"/>
      <c r="AQ198" s="144"/>
      <c r="AR198" s="144"/>
      <c r="AS198" s="144"/>
      <c r="AT198" s="186"/>
      <c r="AU198" s="186"/>
      <c r="AV198" s="187"/>
      <c r="AW198" s="188"/>
      <c r="AX198" s="187"/>
      <c r="AY198" s="189"/>
      <c r="AZ198" s="188"/>
      <c r="BA198" s="187"/>
      <c r="BB198" s="188"/>
    </row>
    <row r="199" spans="1:54" ht="34.5" customHeight="1">
      <c r="A199" s="179" t="s">
        <v>118</v>
      </c>
      <c r="B199" s="166" t="s">
        <v>1</v>
      </c>
      <c r="C199" s="167">
        <f t="shared" si="38"/>
        <v>0</v>
      </c>
      <c r="D199" s="168">
        <f t="shared" si="41"/>
        <v>0</v>
      </c>
      <c r="E199" s="211">
        <f t="shared" si="36"/>
        <v>0</v>
      </c>
      <c r="F199" s="211">
        <f t="shared" si="37"/>
        <v>0</v>
      </c>
      <c r="G199" s="127">
        <f t="shared" si="39"/>
        <v>0</v>
      </c>
      <c r="H199" s="127" t="e">
        <f t="shared" si="40"/>
        <v>#DIV/0!</v>
      </c>
      <c r="I199" s="139">
        <v>35</v>
      </c>
      <c r="J199" s="139">
        <v>34</v>
      </c>
      <c r="K199" s="139">
        <v>26</v>
      </c>
      <c r="L199" s="139">
        <v>20</v>
      </c>
      <c r="M199" s="139">
        <v>24</v>
      </c>
      <c r="N199" s="139">
        <v>28</v>
      </c>
      <c r="O199" s="139">
        <v>28</v>
      </c>
      <c r="P199" s="144"/>
      <c r="Q199" s="144"/>
      <c r="R199" s="144"/>
      <c r="S199" s="144"/>
      <c r="T199" s="144"/>
      <c r="U199" s="144"/>
      <c r="V199" s="336"/>
      <c r="W199" s="144"/>
      <c r="X199" s="273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273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69"/>
      <c r="AU199" s="69"/>
      <c r="AV199" s="3"/>
      <c r="AW199" s="62"/>
      <c r="AX199" s="3"/>
      <c r="AY199" s="2"/>
      <c r="AZ199" s="62"/>
      <c r="BA199" s="3"/>
      <c r="BB199" s="62"/>
    </row>
    <row r="200" spans="1:54" s="190" customFormat="1" ht="34.5" customHeight="1" hidden="1">
      <c r="A200" s="179" t="s">
        <v>85</v>
      </c>
      <c r="B200" s="180" t="s">
        <v>1</v>
      </c>
      <c r="C200" s="181">
        <f t="shared" si="38"/>
        <v>0</v>
      </c>
      <c r="D200" s="182">
        <f t="shared" si="41"/>
        <v>0</v>
      </c>
      <c r="E200" s="224">
        <f t="shared" si="36"/>
        <v>0</v>
      </c>
      <c r="F200" s="224">
        <f t="shared" si="37"/>
        <v>0</v>
      </c>
      <c r="G200" s="183">
        <f t="shared" si="39"/>
        <v>0</v>
      </c>
      <c r="H200" s="183" t="e">
        <f t="shared" si="40"/>
        <v>#DIV/0!</v>
      </c>
      <c r="I200" s="184"/>
      <c r="J200" s="184"/>
      <c r="K200" s="184"/>
      <c r="L200" s="184"/>
      <c r="M200" s="184"/>
      <c r="N200" s="184"/>
      <c r="O200" s="184"/>
      <c r="P200" s="185"/>
      <c r="Q200" s="185"/>
      <c r="R200" s="185"/>
      <c r="S200" s="185"/>
      <c r="T200" s="185"/>
      <c r="U200" s="185"/>
      <c r="V200" s="334"/>
      <c r="W200" s="185"/>
      <c r="X200" s="271"/>
      <c r="Y200" s="185"/>
      <c r="Z200" s="185"/>
      <c r="AA200" s="185"/>
      <c r="AB200" s="185"/>
      <c r="AC200" s="185"/>
      <c r="AD200" s="192"/>
      <c r="AE200" s="185"/>
      <c r="AF200" s="185"/>
      <c r="AG200" s="185"/>
      <c r="AH200" s="185"/>
      <c r="AI200" s="185"/>
      <c r="AJ200" s="271"/>
      <c r="AK200" s="185"/>
      <c r="AL200" s="185"/>
      <c r="AM200" s="185"/>
      <c r="AN200" s="144"/>
      <c r="AO200" s="144"/>
      <c r="AP200" s="144"/>
      <c r="AQ200" s="144"/>
      <c r="AR200" s="144"/>
      <c r="AS200" s="144"/>
      <c r="AT200" s="186"/>
      <c r="AU200" s="186"/>
      <c r="AV200" s="187"/>
      <c r="AW200" s="188"/>
      <c r="AX200" s="187"/>
      <c r="AY200" s="189"/>
      <c r="AZ200" s="188"/>
      <c r="BA200" s="187"/>
      <c r="BB200" s="188"/>
    </row>
    <row r="201" spans="1:54" ht="34.5" customHeight="1">
      <c r="A201" s="179" t="s">
        <v>126</v>
      </c>
      <c r="B201" s="166" t="s">
        <v>1</v>
      </c>
      <c r="C201" s="167">
        <f t="shared" si="38"/>
        <v>0</v>
      </c>
      <c r="D201" s="168">
        <f aca="true" t="shared" si="42" ref="D201:D206">E201+F201</f>
        <v>0</v>
      </c>
      <c r="E201" s="211">
        <f>COUNTIF(P201:AS201,"W")+COUNTIF(P201:AS201,"WL")+COUNTIF(P201:AS201,"WLL")+COUNTIF(P201:AS201,"WW")+COUNTIF(P201:AS201,"WW")+COUNTIF(P201:AS201,"WWL")+COUNTIF(P201:AS201,"WWL")+COUNTIF(P201:AS201,"WWW")+COUNTIF(P201:AS201,"WWW")+COUNTIF(P201:AS201,"WWW")</f>
        <v>0</v>
      </c>
      <c r="F201" s="211">
        <f>COUNTIF(P201:AS201,"L")+COUNTIF(P201:AS201,"WL")+COUNTIF(P201:AS201,"WWL")+COUNTIF(P201:AS201,"LL")+COUNTIF(P201:AS201,"LL")+COUNTIF(P201:AS201,"WLL")+COUNTIF(P201:AS201,"WLL")+COUNTIF(P201:AS201,"LLL")+COUNTIF(P201:AS201,"LLL")+COUNTIF(P201:AS201,"LLL")</f>
        <v>0</v>
      </c>
      <c r="G201" s="127">
        <f t="shared" si="39"/>
        <v>0</v>
      </c>
      <c r="H201" s="127" t="e">
        <f t="shared" si="40"/>
        <v>#DIV/0!</v>
      </c>
      <c r="I201" s="139">
        <v>12</v>
      </c>
      <c r="J201" s="139">
        <v>19</v>
      </c>
      <c r="K201" s="139">
        <v>16</v>
      </c>
      <c r="L201" s="139">
        <v>16</v>
      </c>
      <c r="M201" s="139">
        <v>19</v>
      </c>
      <c r="N201" s="139">
        <v>17</v>
      </c>
      <c r="O201" s="139">
        <v>17</v>
      </c>
      <c r="P201" s="144"/>
      <c r="Q201" s="144"/>
      <c r="R201" s="144"/>
      <c r="S201" s="144"/>
      <c r="T201" s="144"/>
      <c r="U201" s="144"/>
      <c r="V201" s="336"/>
      <c r="W201" s="144"/>
      <c r="X201" s="273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273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69"/>
      <c r="AU201" s="69"/>
      <c r="AV201" s="3"/>
      <c r="AW201" s="62"/>
      <c r="AX201" s="3"/>
      <c r="AY201" s="2"/>
      <c r="AZ201" s="62"/>
      <c r="BA201" s="3"/>
      <c r="BB201" s="62"/>
    </row>
    <row r="202" spans="1:54" ht="34.5" customHeight="1" hidden="1">
      <c r="A202" s="178" t="s">
        <v>134</v>
      </c>
      <c r="B202" s="166" t="s">
        <v>1</v>
      </c>
      <c r="C202" s="167">
        <f>G202*0.66</f>
        <v>0</v>
      </c>
      <c r="D202" s="168">
        <f t="shared" si="42"/>
        <v>0</v>
      </c>
      <c r="E202" s="211">
        <f>COUNTIF(P202:AS202,"W")+COUNTIF(P202:AS202,"WL")+COUNTIF(P202:AS202,"WLL")+COUNTIF(P202:AS202,"WW")+COUNTIF(P202:AS202,"WW")+COUNTIF(P202:AS202,"WWL")+COUNTIF(P202:AS202,"WWL")+COUNTIF(P202:AS202,"WWW")+COUNTIF(P202:AS202,"WWW")+COUNTIF(P202:AS202,"WWW")</f>
        <v>0</v>
      </c>
      <c r="F202" s="211">
        <f>COUNTIF(P202:AS202,"L")+COUNTIF(P202:AS202,"WL")+COUNTIF(P202:AS202,"WWL")+COUNTIF(P202:AS202,"LL")+COUNTIF(P202:AS202,"LL")+COUNTIF(P202:AS202,"WLL")+COUNTIF(P202:AS202,"WLL")+COUNTIF(P202:AS202,"LLL")+COUNTIF(P202:AS202,"LLL")+COUNTIF(P202:AS202,"LLL")</f>
        <v>0</v>
      </c>
      <c r="G202" s="127">
        <f>E202-F202</f>
        <v>0</v>
      </c>
      <c r="H202" s="127" t="e">
        <f>SUM(E202/D202%)</f>
        <v>#DIV/0!</v>
      </c>
      <c r="I202" s="139">
        <v>18</v>
      </c>
      <c r="J202" s="139">
        <v>18</v>
      </c>
      <c r="K202" s="139"/>
      <c r="L202" s="139"/>
      <c r="M202" s="139"/>
      <c r="N202" s="139"/>
      <c r="O202" s="139"/>
      <c r="P202" s="144"/>
      <c r="Q202" s="144"/>
      <c r="R202" s="144"/>
      <c r="S202" s="144"/>
      <c r="T202" s="144"/>
      <c r="U202" s="144"/>
      <c r="V202" s="336"/>
      <c r="W202" s="144"/>
      <c r="X202" s="273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273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69"/>
      <c r="AU202" s="69"/>
      <c r="AV202" s="3"/>
      <c r="AW202" s="62"/>
      <c r="AX202" s="3"/>
      <c r="AY202" s="2"/>
      <c r="AZ202" s="62"/>
      <c r="BA202" s="3"/>
      <c r="BB202" s="62"/>
    </row>
    <row r="203" spans="1:54" ht="34.5" customHeight="1" hidden="1">
      <c r="A203" s="126" t="s">
        <v>351</v>
      </c>
      <c r="B203" s="166" t="s">
        <v>1</v>
      </c>
      <c r="C203" s="167">
        <f>G203*0.66</f>
        <v>0</v>
      </c>
      <c r="D203" s="168">
        <f t="shared" si="42"/>
        <v>0</v>
      </c>
      <c r="E203" s="211">
        <f>COUNTIF(P203:AS203,"W")+COUNTIF(P203:AS203,"WL")+COUNTIF(P203:AS203,"WLL")+COUNTIF(P203:AS203,"WW")+COUNTIF(P203:AS203,"WW")+COUNTIF(P203:AS203,"WWL")+COUNTIF(P203:AS203,"WWL")+COUNTIF(P203:AS203,"WWW")+COUNTIF(P203:AS203,"WWW")+COUNTIF(P203:AS203,"WWW")</f>
        <v>0</v>
      </c>
      <c r="F203" s="211">
        <f>COUNTIF(P203:AS203,"L")+COUNTIF(P203:AS203,"WL")+COUNTIF(P203:AS203,"WWL")+COUNTIF(P203:AS203,"LL")+COUNTIF(P203:AS203,"LL")+COUNTIF(P203:AS203,"WLL")+COUNTIF(P203:AS203,"WLL")+COUNTIF(P203:AS203,"LLL")+COUNTIF(P203:AS203,"LLL")+COUNTIF(P203:AS203,"LLL")</f>
        <v>0</v>
      </c>
      <c r="G203" s="127">
        <f>E203-F203</f>
        <v>0</v>
      </c>
      <c r="H203" s="127" t="e">
        <f>SUM(E203/D203%)</f>
        <v>#DIV/0!</v>
      </c>
      <c r="I203" s="139" t="s">
        <v>42</v>
      </c>
      <c r="J203" s="139">
        <v>25</v>
      </c>
      <c r="K203" s="139">
        <v>23</v>
      </c>
      <c r="L203" s="139"/>
      <c r="M203" s="139"/>
      <c r="N203" s="139"/>
      <c r="O203" s="139"/>
      <c r="P203" s="144"/>
      <c r="Q203" s="144"/>
      <c r="R203" s="144"/>
      <c r="S203" s="144"/>
      <c r="T203" s="144"/>
      <c r="U203" s="144"/>
      <c r="V203" s="336"/>
      <c r="W203" s="144"/>
      <c r="X203" s="273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273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69"/>
      <c r="AU203" s="69"/>
      <c r="AV203" s="3"/>
      <c r="AW203" s="62"/>
      <c r="AX203" s="3"/>
      <c r="AY203" s="2"/>
      <c r="AZ203" s="62"/>
      <c r="BA203" s="3"/>
      <c r="BB203" s="62"/>
    </row>
    <row r="204" spans="1:54" ht="34.5" customHeight="1" hidden="1">
      <c r="A204" s="179" t="s">
        <v>359</v>
      </c>
      <c r="B204" s="166" t="s">
        <v>1</v>
      </c>
      <c r="C204" s="167">
        <f>G204*0.66</f>
        <v>0</v>
      </c>
      <c r="D204" s="168">
        <f t="shared" si="42"/>
        <v>0</v>
      </c>
      <c r="E204" s="211">
        <f>COUNTIF(P204:AS204,"W")+COUNTIF(P204:AS204,"WL")+COUNTIF(P204:AS204,"WLL")+COUNTIF(P204:AS204,"WW")+COUNTIF(P204:AS204,"WW")+COUNTIF(P204:AS204,"WWL")+COUNTIF(P204:AS204,"WWL")+COUNTIF(P204:AS204,"WWW")+COUNTIF(P204:AS204,"WWW")+COUNTIF(P204:AS204,"WWW")</f>
        <v>0</v>
      </c>
      <c r="F204" s="211">
        <f>COUNTIF(P204:AS204,"L")+COUNTIF(P204:AS204,"WL")+COUNTIF(P204:AS204,"WWL")+COUNTIF(P204:AS204,"LL")+COUNTIF(P204:AS204,"LL")+COUNTIF(P204:AS204,"WLL")+COUNTIF(P204:AS204,"WLL")+COUNTIF(P204:AS204,"LLL")+COUNTIF(P204:AS204,"LLL")+COUNTIF(P204:AS204,"LLL")</f>
        <v>0</v>
      </c>
      <c r="G204" s="127">
        <f>E204-F204</f>
        <v>0</v>
      </c>
      <c r="H204" s="127" t="e">
        <f>SUM(E204/D204%)</f>
        <v>#DIV/0!</v>
      </c>
      <c r="I204" s="139" t="s">
        <v>42</v>
      </c>
      <c r="J204" s="139" t="s">
        <v>42</v>
      </c>
      <c r="K204" s="139">
        <v>15</v>
      </c>
      <c r="L204" s="139">
        <v>15</v>
      </c>
      <c r="M204" s="139">
        <v>15</v>
      </c>
      <c r="N204" s="139"/>
      <c r="O204" s="139"/>
      <c r="P204" s="144"/>
      <c r="Q204" s="144"/>
      <c r="R204" s="144"/>
      <c r="S204" s="144"/>
      <c r="T204" s="144"/>
      <c r="U204" s="144"/>
      <c r="V204" s="336"/>
      <c r="W204" s="144"/>
      <c r="X204" s="273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273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69"/>
      <c r="AU204" s="69"/>
      <c r="AV204" s="3"/>
      <c r="AW204" s="62"/>
      <c r="AX204" s="3"/>
      <c r="AY204" s="2"/>
      <c r="AZ204" s="62"/>
      <c r="BA204" s="3"/>
      <c r="BB204" s="62"/>
    </row>
    <row r="205" spans="1:54" ht="34.5" customHeight="1" hidden="1">
      <c r="A205" s="126" t="s">
        <v>237</v>
      </c>
      <c r="B205" s="166" t="s">
        <v>1</v>
      </c>
      <c r="C205" s="167">
        <f>G205*0.66</f>
        <v>0</v>
      </c>
      <c r="D205" s="168">
        <f t="shared" si="42"/>
        <v>0</v>
      </c>
      <c r="E205" s="211">
        <f t="shared" si="36"/>
        <v>0</v>
      </c>
      <c r="F205" s="211">
        <f t="shared" si="37"/>
        <v>0</v>
      </c>
      <c r="G205" s="127">
        <f>E205-F205</f>
        <v>0</v>
      </c>
      <c r="H205" s="127" t="e">
        <f>SUM(E205/D205%)</f>
        <v>#DIV/0!</v>
      </c>
      <c r="I205" s="139">
        <v>26</v>
      </c>
      <c r="J205" s="139">
        <v>26</v>
      </c>
      <c r="K205" s="139"/>
      <c r="L205" s="139"/>
      <c r="M205" s="139"/>
      <c r="N205" s="139"/>
      <c r="O205" s="139"/>
      <c r="P205" s="144"/>
      <c r="Q205" s="144"/>
      <c r="R205" s="144"/>
      <c r="S205" s="144"/>
      <c r="T205" s="144"/>
      <c r="U205" s="144"/>
      <c r="V205" s="336"/>
      <c r="W205" s="144"/>
      <c r="X205" s="273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273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69"/>
      <c r="AU205" s="69"/>
      <c r="AV205" s="3"/>
      <c r="AW205" s="62"/>
      <c r="AX205" s="3"/>
      <c r="AY205" s="2"/>
      <c r="AZ205" s="62"/>
      <c r="BA205" s="3"/>
      <c r="BB205" s="62"/>
    </row>
    <row r="206" spans="1:54" ht="34.5" customHeight="1" hidden="1">
      <c r="A206" s="178" t="s">
        <v>258</v>
      </c>
      <c r="B206" s="166" t="s">
        <v>1</v>
      </c>
      <c r="C206" s="167">
        <f>G206*0.66</f>
        <v>0</v>
      </c>
      <c r="D206" s="168">
        <f t="shared" si="42"/>
        <v>0</v>
      </c>
      <c r="E206" s="211">
        <f>COUNTIF(P206:AS206,"W")+COUNTIF(P206:AS206,"WL")+COUNTIF(P206:AS206,"WLL")+COUNTIF(P206:AS206,"WW")+COUNTIF(P206:AS206,"WW")+COUNTIF(P206:AS206,"WWL")+COUNTIF(P206:AS206,"WWL")+COUNTIF(P206:AS206,"WWW")+COUNTIF(P206:AS206,"WWW")+COUNTIF(P206:AS206,"WWW")</f>
        <v>0</v>
      </c>
      <c r="F206" s="211">
        <f>COUNTIF(P206:AS206,"L")+COUNTIF(P206:AS206,"WL")+COUNTIF(P206:AS206,"WWL")+COUNTIF(P206:AS206,"LL")+COUNTIF(P206:AS206,"LL")+COUNTIF(P206:AS206,"WLL")+COUNTIF(P206:AS206,"WLL")+COUNTIF(P206:AS206,"LLL")+COUNTIF(P206:AS206,"LLL")+COUNTIF(P206:AS206,"LLL")</f>
        <v>0</v>
      </c>
      <c r="G206" s="127">
        <f>E206-F206</f>
        <v>0</v>
      </c>
      <c r="H206" s="127" t="e">
        <f>SUM(E206/D206%)</f>
        <v>#DIV/0!</v>
      </c>
      <c r="I206" s="139">
        <v>26</v>
      </c>
      <c r="J206" s="139">
        <v>26</v>
      </c>
      <c r="K206" s="139"/>
      <c r="L206" s="139"/>
      <c r="M206" s="139"/>
      <c r="N206" s="139"/>
      <c r="O206" s="139"/>
      <c r="P206" s="144"/>
      <c r="Q206" s="144"/>
      <c r="R206" s="144"/>
      <c r="S206" s="144"/>
      <c r="T206" s="144"/>
      <c r="U206" s="144"/>
      <c r="V206" s="336"/>
      <c r="W206" s="144"/>
      <c r="X206" s="273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273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69"/>
      <c r="AU206" s="69"/>
      <c r="AV206" s="3"/>
      <c r="AW206" s="62"/>
      <c r="AX206" s="3"/>
      <c r="AY206" s="2"/>
      <c r="AZ206" s="62"/>
      <c r="BA206" s="3"/>
      <c r="BB206" s="62"/>
    </row>
    <row r="207" spans="1:54" s="190" customFormat="1" ht="34.5" customHeight="1" hidden="1">
      <c r="A207" s="179" t="s">
        <v>87</v>
      </c>
      <c r="B207" s="180" t="s">
        <v>1</v>
      </c>
      <c r="C207" s="181">
        <f t="shared" si="38"/>
        <v>0</v>
      </c>
      <c r="D207" s="182">
        <f aca="true" t="shared" si="43" ref="D207:D230">E207+F207</f>
        <v>0</v>
      </c>
      <c r="E207" s="224">
        <f t="shared" si="36"/>
        <v>0</v>
      </c>
      <c r="F207" s="224">
        <f t="shared" si="37"/>
        <v>0</v>
      </c>
      <c r="G207" s="183">
        <f t="shared" si="39"/>
        <v>0</v>
      </c>
      <c r="H207" s="183" t="e">
        <f t="shared" si="40"/>
        <v>#DIV/0!</v>
      </c>
      <c r="I207" s="184"/>
      <c r="J207" s="184"/>
      <c r="K207" s="184"/>
      <c r="L207" s="184"/>
      <c r="M207" s="184"/>
      <c r="N207" s="184"/>
      <c r="O207" s="184"/>
      <c r="P207" s="185"/>
      <c r="Q207" s="185"/>
      <c r="R207" s="185"/>
      <c r="S207" s="185"/>
      <c r="T207" s="185"/>
      <c r="U207" s="185"/>
      <c r="V207" s="334"/>
      <c r="W207" s="185"/>
      <c r="X207" s="271"/>
      <c r="Y207" s="185"/>
      <c r="Z207" s="185"/>
      <c r="AA207" s="185"/>
      <c r="AB207" s="185"/>
      <c r="AC207" s="185"/>
      <c r="AD207" s="192"/>
      <c r="AE207" s="185"/>
      <c r="AF207" s="185"/>
      <c r="AG207" s="185"/>
      <c r="AH207" s="185"/>
      <c r="AI207" s="185"/>
      <c r="AJ207" s="271"/>
      <c r="AK207" s="185"/>
      <c r="AL207" s="185"/>
      <c r="AM207" s="185"/>
      <c r="AN207" s="144"/>
      <c r="AO207" s="144"/>
      <c r="AP207" s="144"/>
      <c r="AQ207" s="144"/>
      <c r="AR207" s="144"/>
      <c r="AS207" s="144"/>
      <c r="AT207" s="186"/>
      <c r="AU207" s="186"/>
      <c r="AV207" s="187"/>
      <c r="AW207" s="188"/>
      <c r="AX207" s="187"/>
      <c r="AY207" s="189"/>
      <c r="AZ207" s="188"/>
      <c r="BA207" s="187"/>
      <c r="BB207" s="188"/>
    </row>
    <row r="208" spans="1:54" ht="34.5" customHeight="1">
      <c r="A208" s="179" t="s">
        <v>291</v>
      </c>
      <c r="B208" s="166" t="s">
        <v>1</v>
      </c>
      <c r="C208" s="167">
        <f aca="true" t="shared" si="44" ref="C208:C213">G208*0.66</f>
        <v>0</v>
      </c>
      <c r="D208" s="168">
        <f t="shared" si="43"/>
        <v>0</v>
      </c>
      <c r="E208" s="211">
        <f>COUNTIF(P208:AS208,"W")+COUNTIF(P208:AS208,"WL")+COUNTIF(P208:AS208,"WLL")+COUNTIF(P208:AS208,"WW")+COUNTIF(P208:AS208,"WW")+COUNTIF(P208:AS208,"WWL")+COUNTIF(P208:AS208,"WWL")+COUNTIF(P208:AS208,"WWW")+COUNTIF(P208:AS208,"WWW")+COUNTIF(P208:AS208,"WWW")</f>
        <v>0</v>
      </c>
      <c r="F208" s="211">
        <f>COUNTIF(P208:AS208,"L")+COUNTIF(P208:AS208,"WL")+COUNTIF(P208:AS208,"WWL")+COUNTIF(P208:AS208,"LL")+COUNTIF(P208:AS208,"LL")+COUNTIF(P208:AS208,"WLL")+COUNTIF(P208:AS208,"WLL")+COUNTIF(P208:AS208,"LLL")+COUNTIF(P208:AS208,"LLL")+COUNTIF(P208:AS208,"LLL")</f>
        <v>0</v>
      </c>
      <c r="G208" s="127">
        <f aca="true" t="shared" si="45" ref="G208:G213">E208-F208</f>
        <v>0</v>
      </c>
      <c r="H208" s="127" t="e">
        <f aca="true" t="shared" si="46" ref="H208:H213">SUM(E208/D208%)</f>
        <v>#DIV/0!</v>
      </c>
      <c r="I208" s="139">
        <v>15</v>
      </c>
      <c r="J208" s="139">
        <v>16</v>
      </c>
      <c r="K208" s="139">
        <v>11</v>
      </c>
      <c r="L208" s="139">
        <v>13</v>
      </c>
      <c r="M208" s="139">
        <v>15</v>
      </c>
      <c r="N208" s="139">
        <v>15</v>
      </c>
      <c r="O208" s="139">
        <v>15</v>
      </c>
      <c r="P208" s="144"/>
      <c r="Q208" s="144"/>
      <c r="R208" s="144"/>
      <c r="S208" s="144"/>
      <c r="T208" s="144"/>
      <c r="U208" s="144"/>
      <c r="V208" s="336"/>
      <c r="W208" s="144"/>
      <c r="X208" s="273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273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69"/>
      <c r="AU208" s="69"/>
      <c r="AV208" s="3"/>
      <c r="AW208" s="62"/>
      <c r="AX208" s="3"/>
      <c r="AY208" s="2"/>
      <c r="AZ208" s="62"/>
      <c r="BA208" s="3"/>
      <c r="BB208" s="62"/>
    </row>
    <row r="209" spans="1:54" ht="34.5" customHeight="1" hidden="1">
      <c r="A209" s="178" t="s">
        <v>292</v>
      </c>
      <c r="B209" s="166" t="s">
        <v>1</v>
      </c>
      <c r="C209" s="167">
        <f t="shared" si="44"/>
        <v>0</v>
      </c>
      <c r="D209" s="168">
        <f t="shared" si="43"/>
        <v>0</v>
      </c>
      <c r="E209" s="211">
        <f>COUNTIF(P209:AS209,"W")+COUNTIF(P209:AS209,"WL")+COUNTIF(P209:AS209,"WLL")+COUNTIF(P209:AS209,"WW")+COUNTIF(P209:AS209,"WW")+COUNTIF(P209:AS209,"WWL")+COUNTIF(P209:AS209,"WWL")+COUNTIF(P209:AS209,"WWW")+COUNTIF(P209:AS209,"WWW")+COUNTIF(P209:AS209,"WWW")</f>
        <v>0</v>
      </c>
      <c r="F209" s="211">
        <f>COUNTIF(P209:AS209,"L")+COUNTIF(P209:AS209,"WL")+COUNTIF(P209:AS209,"WWL")+COUNTIF(P209:AS209,"LL")+COUNTIF(P209:AS209,"LL")+COUNTIF(P209:AS209,"WLL")+COUNTIF(P209:AS209,"WLL")+COUNTIF(P209:AS209,"LLL")+COUNTIF(P209:AS209,"LLL")+COUNTIF(P209:AS209,"LLL")</f>
        <v>0</v>
      </c>
      <c r="G209" s="127">
        <f t="shared" si="45"/>
        <v>0</v>
      </c>
      <c r="H209" s="127" t="e">
        <f t="shared" si="46"/>
        <v>#DIV/0!</v>
      </c>
      <c r="I209" s="139">
        <v>15</v>
      </c>
      <c r="J209" s="139">
        <v>20</v>
      </c>
      <c r="K209" s="139">
        <v>22</v>
      </c>
      <c r="L209" s="139">
        <v>25</v>
      </c>
      <c r="M209" s="139">
        <v>25</v>
      </c>
      <c r="N209" s="139"/>
      <c r="O209" s="139"/>
      <c r="P209" s="144"/>
      <c r="Q209" s="144"/>
      <c r="R209" s="144"/>
      <c r="S209" s="144"/>
      <c r="T209" s="144"/>
      <c r="U209" s="144"/>
      <c r="V209" s="336"/>
      <c r="W209" s="144"/>
      <c r="X209" s="273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273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69"/>
      <c r="AU209" s="69"/>
      <c r="AV209" s="3"/>
      <c r="AW209" s="62"/>
      <c r="AX209" s="3"/>
      <c r="AY209" s="2"/>
      <c r="AZ209" s="62"/>
      <c r="BA209" s="3"/>
      <c r="BB209" s="62"/>
    </row>
    <row r="210" spans="1:54" ht="34.5" customHeight="1" hidden="1">
      <c r="A210" s="179" t="s">
        <v>209</v>
      </c>
      <c r="B210" s="166" t="s">
        <v>1</v>
      </c>
      <c r="C210" s="167">
        <f t="shared" si="44"/>
        <v>0</v>
      </c>
      <c r="D210" s="168">
        <f t="shared" si="43"/>
        <v>0</v>
      </c>
      <c r="E210" s="211">
        <f t="shared" si="36"/>
        <v>0</v>
      </c>
      <c r="F210" s="211">
        <f t="shared" si="37"/>
        <v>0</v>
      </c>
      <c r="G210" s="127">
        <f t="shared" si="45"/>
        <v>0</v>
      </c>
      <c r="H210" s="127" t="e">
        <f t="shared" si="46"/>
        <v>#DIV/0!</v>
      </c>
      <c r="I210" s="139">
        <v>40</v>
      </c>
      <c r="J210" s="139">
        <v>44</v>
      </c>
      <c r="K210" s="139">
        <v>44</v>
      </c>
      <c r="L210" s="139">
        <v>44</v>
      </c>
      <c r="M210" s="139"/>
      <c r="N210" s="139"/>
      <c r="O210" s="139"/>
      <c r="P210" s="144"/>
      <c r="Q210" s="144"/>
      <c r="R210" s="144"/>
      <c r="S210" s="144"/>
      <c r="T210" s="144"/>
      <c r="U210" s="144"/>
      <c r="V210" s="336"/>
      <c r="W210" s="144"/>
      <c r="X210" s="273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273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69"/>
      <c r="AU210" s="69"/>
      <c r="AV210" s="3"/>
      <c r="AW210" s="62"/>
      <c r="AX210" s="3"/>
      <c r="AY210" s="2"/>
      <c r="AZ210" s="62"/>
      <c r="BA210" s="3"/>
      <c r="BB210" s="62"/>
    </row>
    <row r="211" spans="1:54" ht="34.5" customHeight="1" hidden="1">
      <c r="A211" s="126" t="s">
        <v>350</v>
      </c>
      <c r="B211" s="166" t="s">
        <v>1</v>
      </c>
      <c r="C211" s="167">
        <f t="shared" si="44"/>
        <v>0</v>
      </c>
      <c r="D211" s="168">
        <f>E211+F211</f>
        <v>0</v>
      </c>
      <c r="E211" s="211">
        <f>COUNTIF(P211:AS211,"W")+COUNTIF(P211:AS211,"WL")+COUNTIF(P211:AS211,"WLL")+COUNTIF(P211:AS211,"WW")+COUNTIF(P211:AS211,"WW")+COUNTIF(P211:AS211,"WWL")+COUNTIF(P211:AS211,"WWL")+COUNTIF(P211:AS211,"WWW")+COUNTIF(P211:AS211,"WWW")+COUNTIF(P211:AS211,"WWW")</f>
        <v>0</v>
      </c>
      <c r="F211" s="211">
        <f>COUNTIF(P211:AS211,"L")+COUNTIF(P211:AS211,"WL")+COUNTIF(P211:AS211,"WWL")+COUNTIF(P211:AS211,"LL")+COUNTIF(P211:AS211,"LL")+COUNTIF(P211:AS211,"WLL")+COUNTIF(P211:AS211,"WLL")+COUNTIF(P211:AS211,"LLL")+COUNTIF(P211:AS211,"LLL")+COUNTIF(P211:AS211,"LLL")</f>
        <v>0</v>
      </c>
      <c r="G211" s="127">
        <f t="shared" si="45"/>
        <v>0</v>
      </c>
      <c r="H211" s="127" t="e">
        <f t="shared" si="46"/>
        <v>#DIV/0!</v>
      </c>
      <c r="I211" s="139" t="s">
        <v>42</v>
      </c>
      <c r="J211" s="139" t="s">
        <v>42</v>
      </c>
      <c r="K211" s="139"/>
      <c r="L211" s="139"/>
      <c r="M211" s="139"/>
      <c r="N211" s="139"/>
      <c r="O211" s="139"/>
      <c r="P211" s="144"/>
      <c r="Q211" s="144"/>
      <c r="R211" s="144"/>
      <c r="S211" s="144"/>
      <c r="T211" s="144"/>
      <c r="U211" s="144"/>
      <c r="V211" s="336"/>
      <c r="W211" s="144"/>
      <c r="X211" s="273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273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69"/>
      <c r="AU211" s="69"/>
      <c r="AV211" s="3"/>
      <c r="AW211" s="62"/>
      <c r="AX211" s="3"/>
      <c r="AY211" s="2"/>
      <c r="AZ211" s="62"/>
      <c r="BA211" s="3"/>
      <c r="BB211" s="62"/>
    </row>
    <row r="212" spans="1:54" ht="34.5" customHeight="1" hidden="1">
      <c r="A212" s="178" t="s">
        <v>259</v>
      </c>
      <c r="B212" s="166" t="s">
        <v>1</v>
      </c>
      <c r="C212" s="167">
        <f t="shared" si="44"/>
        <v>0</v>
      </c>
      <c r="D212" s="168">
        <f t="shared" si="43"/>
        <v>0</v>
      </c>
      <c r="E212" s="211">
        <f>COUNTIF(P212:AS212,"W")+COUNTIF(P212:AS212,"WL")+COUNTIF(P212:AS212,"WLL")+COUNTIF(P212:AS212,"WW")+COUNTIF(P212:AS212,"WW")+COUNTIF(P212:AS212,"WWL")+COUNTIF(P212:AS212,"WWL")+COUNTIF(P212:AS212,"WWW")+COUNTIF(P212:AS212,"WWW")+COUNTIF(P212:AS212,"WWW")</f>
        <v>0</v>
      </c>
      <c r="F212" s="211">
        <f>COUNTIF(P212:AS212,"L")+COUNTIF(P212:AS212,"WL")+COUNTIF(P212:AS212,"WWL")+COUNTIF(P212:AS212,"LL")+COUNTIF(P212:AS212,"LL")+COUNTIF(P212:AS212,"WLL")+COUNTIF(P212:AS212,"WLL")+COUNTIF(P212:AS212,"LLL")+COUNTIF(P212:AS212,"LLL")+COUNTIF(P212:AS212,"LLL")</f>
        <v>0</v>
      </c>
      <c r="G212" s="127">
        <f t="shared" si="45"/>
        <v>0</v>
      </c>
      <c r="H212" s="127" t="e">
        <f t="shared" si="46"/>
        <v>#DIV/0!</v>
      </c>
      <c r="I212" s="139">
        <v>16</v>
      </c>
      <c r="J212" s="139">
        <v>16</v>
      </c>
      <c r="K212" s="139"/>
      <c r="L212" s="139"/>
      <c r="M212" s="139"/>
      <c r="N212" s="139"/>
      <c r="O212" s="139"/>
      <c r="P212" s="144"/>
      <c r="Q212" s="144"/>
      <c r="R212" s="144"/>
      <c r="S212" s="144"/>
      <c r="T212" s="144"/>
      <c r="U212" s="144"/>
      <c r="V212" s="336"/>
      <c r="W212" s="144"/>
      <c r="X212" s="273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273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69"/>
      <c r="AU212" s="69"/>
      <c r="AV212" s="3"/>
      <c r="AW212" s="62"/>
      <c r="AX212" s="3"/>
      <c r="AY212" s="2"/>
      <c r="AZ212" s="62"/>
      <c r="BA212" s="3"/>
      <c r="BB212" s="62"/>
    </row>
    <row r="213" spans="1:54" s="319" customFormat="1" ht="34.5" customHeight="1" hidden="1">
      <c r="A213" s="126" t="s">
        <v>349</v>
      </c>
      <c r="B213" s="166" t="s">
        <v>1</v>
      </c>
      <c r="C213" s="309">
        <f t="shared" si="44"/>
        <v>0</v>
      </c>
      <c r="D213" s="310">
        <f>E213+F213</f>
        <v>0</v>
      </c>
      <c r="E213" s="313">
        <f>COUNTIF(P213:AS213,"W")+COUNTIF(P213:AS213,"WL")+COUNTIF(P213:AS213,"WLL")+COUNTIF(P213:AS213,"WW")+COUNTIF(P213:AS213,"WW")+COUNTIF(P213:AS213,"WWL")+COUNTIF(P213:AS213,"WWL")+COUNTIF(P213:AS213,"WWW")+COUNTIF(P213:AS213,"WWW")+COUNTIF(P213:AS213,"WWW")</f>
        <v>0</v>
      </c>
      <c r="F213" s="313">
        <f>COUNTIF(P213:AS213,"L")+COUNTIF(P213:AS213,"WL")+COUNTIF(P213:AS213,"WWL")+COUNTIF(P213:AS213,"LL")+COUNTIF(P213:AS213,"LL")+COUNTIF(P213:AS213,"WLL")+COUNTIF(P213:AS213,"WLL")+COUNTIF(P213:AS213,"LLL")+COUNTIF(P213:AS213,"LLL")+COUNTIF(P213:AS213,"LLL")</f>
        <v>0</v>
      </c>
      <c r="G213" s="314">
        <f t="shared" si="45"/>
        <v>0</v>
      </c>
      <c r="H213" s="314" t="e">
        <f t="shared" si="46"/>
        <v>#DIV/0!</v>
      </c>
      <c r="I213" s="140" t="s">
        <v>42</v>
      </c>
      <c r="J213" s="140" t="s">
        <v>42</v>
      </c>
      <c r="K213" s="140"/>
      <c r="L213" s="140"/>
      <c r="M213" s="140"/>
      <c r="N213" s="140"/>
      <c r="O213" s="140"/>
      <c r="P213" s="271"/>
      <c r="Q213" s="271"/>
      <c r="R213" s="271"/>
      <c r="S213" s="271"/>
      <c r="T213" s="271"/>
      <c r="U213" s="271"/>
      <c r="V213" s="334"/>
      <c r="W213" s="271"/>
      <c r="X213" s="271"/>
      <c r="Y213" s="271"/>
      <c r="Z213" s="271"/>
      <c r="AA213" s="271"/>
      <c r="AB213" s="271"/>
      <c r="AC213" s="271"/>
      <c r="AD213" s="192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315"/>
      <c r="AU213" s="315"/>
      <c r="AV213" s="316"/>
      <c r="AW213" s="317"/>
      <c r="AX213" s="316"/>
      <c r="AY213" s="318"/>
      <c r="AZ213" s="317"/>
      <c r="BA213" s="316"/>
      <c r="BB213" s="317"/>
    </row>
    <row r="214" spans="1:54" ht="34.5" customHeight="1">
      <c r="A214" s="179" t="s">
        <v>132</v>
      </c>
      <c r="B214" s="166" t="s">
        <v>1</v>
      </c>
      <c r="C214" s="167">
        <f t="shared" si="38"/>
        <v>0</v>
      </c>
      <c r="D214" s="168">
        <f t="shared" si="43"/>
        <v>0</v>
      </c>
      <c r="E214" s="211">
        <f t="shared" si="36"/>
        <v>0</v>
      </c>
      <c r="F214" s="211">
        <f t="shared" si="37"/>
        <v>0</v>
      </c>
      <c r="G214" s="127">
        <f t="shared" si="39"/>
        <v>0</v>
      </c>
      <c r="H214" s="127" t="e">
        <f t="shared" si="40"/>
        <v>#DIV/0!</v>
      </c>
      <c r="I214" s="139">
        <v>21</v>
      </c>
      <c r="J214" s="139">
        <v>22</v>
      </c>
      <c r="K214" s="139">
        <v>22</v>
      </c>
      <c r="L214" s="139">
        <v>21</v>
      </c>
      <c r="M214" s="139">
        <v>26</v>
      </c>
      <c r="N214" s="139">
        <v>25</v>
      </c>
      <c r="O214" s="139">
        <v>25</v>
      </c>
      <c r="P214" s="144"/>
      <c r="Q214" s="144"/>
      <c r="R214" s="144"/>
      <c r="S214" s="144"/>
      <c r="T214" s="144"/>
      <c r="U214" s="144"/>
      <c r="V214" s="336"/>
      <c r="W214" s="144"/>
      <c r="X214" s="273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273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69"/>
      <c r="AU214" s="69"/>
      <c r="AV214" s="3"/>
      <c r="AW214" s="62"/>
      <c r="AX214" s="3"/>
      <c r="AY214" s="2"/>
      <c r="AZ214" s="62"/>
      <c r="BA214" s="3"/>
      <c r="BB214" s="62"/>
    </row>
    <row r="215" spans="1:54" ht="34.5" customHeight="1" hidden="1">
      <c r="A215" s="179" t="s">
        <v>260</v>
      </c>
      <c r="B215" s="166" t="s">
        <v>1</v>
      </c>
      <c r="C215" s="167">
        <f>G215*0.66</f>
        <v>0</v>
      </c>
      <c r="D215" s="168">
        <f t="shared" si="43"/>
        <v>0</v>
      </c>
      <c r="E215" s="211">
        <f>COUNTIF(P215:AS215,"W")+COUNTIF(P215:AS215,"WL")+COUNTIF(P215:AS215,"WLL")+COUNTIF(P215:AS215,"WW")+COUNTIF(P215:AS215,"WW")+COUNTIF(P215:AS215,"WWL")+COUNTIF(P215:AS215,"WWL")+COUNTIF(P215:AS215,"WWW")+COUNTIF(P215:AS215,"WWW")+COUNTIF(P215:AS215,"WWW")</f>
        <v>0</v>
      </c>
      <c r="F215" s="211">
        <f>COUNTIF(P215:AS215,"L")+COUNTIF(P215:AS215,"WL")+COUNTIF(P215:AS215,"WWL")+COUNTIF(P215:AS215,"LL")+COUNTIF(P215:AS215,"LL")+COUNTIF(P215:AS215,"WLL")+COUNTIF(P215:AS215,"WLL")+COUNTIF(P215:AS215,"LLL")+COUNTIF(P215:AS215,"LLL")+COUNTIF(P215:AS215,"LLL")</f>
        <v>0</v>
      </c>
      <c r="G215" s="127">
        <f>E215-F215</f>
        <v>0</v>
      </c>
      <c r="H215" s="127" t="e">
        <f>SUM(E215/D215%)</f>
        <v>#DIV/0!</v>
      </c>
      <c r="I215" s="139">
        <v>16</v>
      </c>
      <c r="J215" s="139">
        <v>16</v>
      </c>
      <c r="K215" s="139">
        <v>16</v>
      </c>
      <c r="L215" s="139">
        <v>16</v>
      </c>
      <c r="M215" s="139">
        <v>16</v>
      </c>
      <c r="N215" s="139"/>
      <c r="O215" s="139"/>
      <c r="P215" s="144"/>
      <c r="Q215" s="144"/>
      <c r="R215" s="144"/>
      <c r="S215" s="144"/>
      <c r="T215" s="144"/>
      <c r="U215" s="144"/>
      <c r="V215" s="336"/>
      <c r="W215" s="144"/>
      <c r="X215" s="273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273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69"/>
      <c r="AU215" s="69"/>
      <c r="AV215" s="3"/>
      <c r="AW215" s="62"/>
      <c r="AX215" s="3"/>
      <c r="AY215" s="2"/>
      <c r="AZ215" s="62"/>
      <c r="BA215" s="3"/>
      <c r="BB215" s="62"/>
    </row>
    <row r="216" spans="1:54" s="190" customFormat="1" ht="34.5" customHeight="1" hidden="1" thickTop="1">
      <c r="A216" s="179" t="s">
        <v>241</v>
      </c>
      <c r="B216" s="180" t="s">
        <v>143</v>
      </c>
      <c r="C216" s="181">
        <f t="shared" si="38"/>
        <v>0</v>
      </c>
      <c r="D216" s="182">
        <f t="shared" si="43"/>
        <v>0</v>
      </c>
      <c r="E216" s="224">
        <f t="shared" si="36"/>
        <v>0</v>
      </c>
      <c r="F216" s="224">
        <f t="shared" si="37"/>
        <v>0</v>
      </c>
      <c r="G216" s="183">
        <f t="shared" si="39"/>
        <v>0</v>
      </c>
      <c r="H216" s="183" t="e">
        <f t="shared" si="40"/>
        <v>#DIV/0!</v>
      </c>
      <c r="I216" s="184"/>
      <c r="J216" s="184"/>
      <c r="K216" s="184"/>
      <c r="L216" s="184"/>
      <c r="M216" s="184"/>
      <c r="N216" s="184"/>
      <c r="O216" s="184"/>
      <c r="P216" s="185"/>
      <c r="Q216" s="185"/>
      <c r="R216" s="185"/>
      <c r="S216" s="185"/>
      <c r="T216" s="185"/>
      <c r="U216" s="185"/>
      <c r="V216" s="334"/>
      <c r="W216" s="185"/>
      <c r="X216" s="271"/>
      <c r="Y216" s="185"/>
      <c r="Z216" s="185"/>
      <c r="AA216" s="185"/>
      <c r="AB216" s="185"/>
      <c r="AC216" s="185"/>
      <c r="AD216" s="192"/>
      <c r="AE216" s="185"/>
      <c r="AF216" s="185"/>
      <c r="AG216" s="185"/>
      <c r="AH216" s="185"/>
      <c r="AI216" s="185"/>
      <c r="AJ216" s="271"/>
      <c r="AK216" s="185"/>
      <c r="AL216" s="185"/>
      <c r="AM216" s="185"/>
      <c r="AN216" s="144"/>
      <c r="AO216" s="144"/>
      <c r="AP216" s="144"/>
      <c r="AQ216" s="144"/>
      <c r="AR216" s="144"/>
      <c r="AS216" s="144"/>
      <c r="AT216" s="186"/>
      <c r="AU216" s="186"/>
      <c r="AV216" s="187"/>
      <c r="AW216" s="188"/>
      <c r="AX216" s="187"/>
      <c r="AY216" s="189"/>
      <c r="AZ216" s="188"/>
      <c r="BA216" s="187"/>
      <c r="BB216" s="188"/>
    </row>
    <row r="217" spans="1:54" ht="34.5" customHeight="1" hidden="1" thickTop="1">
      <c r="A217" s="178" t="s">
        <v>293</v>
      </c>
      <c r="B217" s="166" t="s">
        <v>143</v>
      </c>
      <c r="C217" s="167">
        <f>G217*0.66</f>
        <v>0</v>
      </c>
      <c r="D217" s="168">
        <f t="shared" si="43"/>
        <v>0</v>
      </c>
      <c r="E217" s="211">
        <f>COUNTIF(P217:AS217,"W")+COUNTIF(P217:AS217,"WL")+COUNTIF(P217:AS217,"WLL")+COUNTIF(P217:AS217,"WW")+COUNTIF(P217:AS217,"WW")+COUNTIF(P217:AS217,"WWL")+COUNTIF(P217:AS217,"WWL")+COUNTIF(P217:AS217,"WWW")+COUNTIF(P217:AS217,"WWW")+COUNTIF(P217:AS217,"WWW")</f>
        <v>0</v>
      </c>
      <c r="F217" s="211">
        <f>COUNTIF(P217:AS217,"L")+COUNTIF(P217:AS217,"WL")+COUNTIF(P217:AS217,"WWL")+COUNTIF(P217:AS217,"LL")+COUNTIF(P217:AS217,"LL")+COUNTIF(P217:AS217,"WLL")+COUNTIF(P217:AS217,"WLL")+COUNTIF(P217:AS217,"LLL")+COUNTIF(P217:AS217,"LLL")+COUNTIF(P217:AS217,"LLL")</f>
        <v>0</v>
      </c>
      <c r="G217" s="127">
        <f>E217-F217</f>
        <v>0</v>
      </c>
      <c r="H217" s="127" t="e">
        <f>SUM(E217/D217%)</f>
        <v>#DIV/0!</v>
      </c>
      <c r="I217" s="139">
        <v>15</v>
      </c>
      <c r="J217" s="139">
        <v>16</v>
      </c>
      <c r="K217" s="139">
        <v>16</v>
      </c>
      <c r="L217" s="139"/>
      <c r="M217" s="139"/>
      <c r="N217" s="139"/>
      <c r="O217" s="139"/>
      <c r="P217" s="144"/>
      <c r="Q217" s="144"/>
      <c r="R217" s="144"/>
      <c r="S217" s="144"/>
      <c r="T217" s="144"/>
      <c r="U217" s="144"/>
      <c r="V217" s="336"/>
      <c r="W217" s="144"/>
      <c r="X217" s="273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273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69"/>
      <c r="AU217" s="69"/>
      <c r="AV217" s="3"/>
      <c r="AW217" s="62"/>
      <c r="AX217" s="3"/>
      <c r="AY217" s="2"/>
      <c r="AZ217" s="62"/>
      <c r="BA217" s="3"/>
      <c r="BB217" s="62"/>
    </row>
    <row r="218" spans="1:54" ht="34.5" customHeight="1" hidden="1">
      <c r="A218" s="178" t="s">
        <v>294</v>
      </c>
      <c r="B218" s="166" t="s">
        <v>143</v>
      </c>
      <c r="C218" s="167">
        <f>G218*0.66</f>
        <v>0</v>
      </c>
      <c r="D218" s="168">
        <f t="shared" si="43"/>
        <v>0</v>
      </c>
      <c r="E218" s="211">
        <f>COUNTIF(P218:AS218,"W")+COUNTIF(P218:AS218,"WL")+COUNTIF(P218:AS218,"WLL")+COUNTIF(P218:AS218,"WW")+COUNTIF(P218:AS218,"WW")+COUNTIF(P218:AS218,"WWL")+COUNTIF(P218:AS218,"WWL")+COUNTIF(P218:AS218,"WWW")+COUNTIF(P218:AS218,"WWW")+COUNTIF(P218:AS218,"WWW")</f>
        <v>0</v>
      </c>
      <c r="F218" s="211">
        <f>COUNTIF(P218:AS218,"L")+COUNTIF(P218:AS218,"WL")+COUNTIF(P218:AS218,"WWL")+COUNTIF(P218:AS218,"LL")+COUNTIF(P218:AS218,"LL")+COUNTIF(P218:AS218,"WLL")+COUNTIF(P218:AS218,"WLL")+COUNTIF(P218:AS218,"LLL")+COUNTIF(P218:AS218,"LLL")+COUNTIF(P218:AS218,"LLL")</f>
        <v>0</v>
      </c>
      <c r="G218" s="127">
        <f>E218-F218</f>
        <v>0</v>
      </c>
      <c r="H218" s="127" t="e">
        <f>SUM(E218/D218%)</f>
        <v>#DIV/0!</v>
      </c>
      <c r="I218" s="139">
        <v>15</v>
      </c>
      <c r="J218" s="139">
        <v>16</v>
      </c>
      <c r="K218" s="139"/>
      <c r="L218" s="139"/>
      <c r="M218" s="139"/>
      <c r="N218" s="139"/>
      <c r="O218" s="139"/>
      <c r="P218" s="144"/>
      <c r="Q218" s="144"/>
      <c r="R218" s="144"/>
      <c r="S218" s="144"/>
      <c r="T218" s="144"/>
      <c r="U218" s="144"/>
      <c r="V218" s="336"/>
      <c r="W218" s="144"/>
      <c r="X218" s="273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273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69"/>
      <c r="AU218" s="69"/>
      <c r="AV218" s="3"/>
      <c r="AW218" s="62"/>
      <c r="AX218" s="3"/>
      <c r="AY218" s="2"/>
      <c r="AZ218" s="62"/>
      <c r="BA218" s="3"/>
      <c r="BB218" s="62"/>
    </row>
    <row r="219" spans="1:54" s="208" customFormat="1" ht="34.5" customHeight="1" thickBot="1">
      <c r="A219" s="239" t="s">
        <v>386</v>
      </c>
      <c r="B219" s="198" t="s">
        <v>1</v>
      </c>
      <c r="C219" s="199">
        <f>G219*0.66</f>
        <v>0</v>
      </c>
      <c r="D219" s="200">
        <f>E219+F219</f>
        <v>0</v>
      </c>
      <c r="E219" s="246">
        <f>COUNTIF(P219:AS219,"W")+COUNTIF(P219:AS219,"WL")+COUNTIF(P219:AS219,"WLL")+COUNTIF(P219:AS219,"WW")+COUNTIF(P219:AS219,"WW")+COUNTIF(P219:AS219,"WWL")+COUNTIF(P219:AS219,"WWL")+COUNTIF(P219:AS219,"WWW")+COUNTIF(P219:AS219,"WWW")+COUNTIF(P219:AS219,"WWW")</f>
        <v>0</v>
      </c>
      <c r="F219" s="246">
        <f>COUNTIF(P219:AS219,"L")+COUNTIF(P219:AS219,"WL")+COUNTIF(P219:AS219,"WWL")+COUNTIF(P219:AS219,"LL")+COUNTIF(P219:AS219,"LL")+COUNTIF(P219:AS219,"WLL")+COUNTIF(P219:AS219,"WLL")+COUNTIF(P219:AS219,"LLL")+COUNTIF(P219:AS219,"LLL")+COUNTIF(P219:AS219,"LLL")</f>
        <v>0</v>
      </c>
      <c r="G219" s="201">
        <f>E219-F219</f>
        <v>0</v>
      </c>
      <c r="H219" s="201" t="e">
        <f>SUM(E219/D219%)</f>
        <v>#DIV/0!</v>
      </c>
      <c r="I219" s="202">
        <v>21</v>
      </c>
      <c r="J219" s="202">
        <v>22</v>
      </c>
      <c r="K219" s="202">
        <v>22</v>
      </c>
      <c r="L219" s="202">
        <v>40</v>
      </c>
      <c r="M219" s="202">
        <v>40</v>
      </c>
      <c r="N219" s="202">
        <v>46</v>
      </c>
      <c r="O219" s="202">
        <v>46</v>
      </c>
      <c r="P219" s="203"/>
      <c r="Q219" s="203"/>
      <c r="R219" s="203"/>
      <c r="S219" s="203"/>
      <c r="T219" s="203"/>
      <c r="U219" s="203"/>
      <c r="V219" s="337"/>
      <c r="W219" s="203"/>
      <c r="X219" s="275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75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4"/>
      <c r="AU219" s="204"/>
      <c r="AV219" s="205"/>
      <c r="AW219" s="206"/>
      <c r="AX219" s="205"/>
      <c r="AY219" s="207"/>
      <c r="AZ219" s="206"/>
      <c r="BA219" s="205"/>
      <c r="BB219" s="206"/>
    </row>
    <row r="220" spans="1:54" s="190" customFormat="1" ht="34.5" customHeight="1" hidden="1">
      <c r="A220" s="179" t="s">
        <v>248</v>
      </c>
      <c r="B220" s="180" t="s">
        <v>143</v>
      </c>
      <c r="C220" s="181">
        <f aca="true" t="shared" si="47" ref="C220:C278">G220*0.66</f>
        <v>0</v>
      </c>
      <c r="D220" s="182">
        <f t="shared" si="43"/>
        <v>0</v>
      </c>
      <c r="E220" s="224">
        <f t="shared" si="36"/>
        <v>0</v>
      </c>
      <c r="F220" s="224">
        <f t="shared" si="37"/>
        <v>0</v>
      </c>
      <c r="G220" s="183">
        <f aca="true" t="shared" si="48" ref="G220:G278">E220-F220</f>
        <v>0</v>
      </c>
      <c r="H220" s="183" t="e">
        <f aca="true" t="shared" si="49" ref="H220:H278">SUM(E220/D220%)</f>
        <v>#DIV/0!</v>
      </c>
      <c r="I220" s="184"/>
      <c r="J220" s="184"/>
      <c r="K220" s="184"/>
      <c r="L220" s="184"/>
      <c r="M220" s="184"/>
      <c r="N220" s="184"/>
      <c r="O220" s="184"/>
      <c r="P220" s="185"/>
      <c r="Q220" s="185"/>
      <c r="R220" s="185"/>
      <c r="S220" s="185"/>
      <c r="T220" s="185"/>
      <c r="U220" s="185"/>
      <c r="V220" s="334"/>
      <c r="W220" s="185"/>
      <c r="X220" s="271"/>
      <c r="Y220" s="185"/>
      <c r="Z220" s="185"/>
      <c r="AA220" s="185"/>
      <c r="AB220" s="185"/>
      <c r="AC220" s="185"/>
      <c r="AD220" s="192"/>
      <c r="AE220" s="185"/>
      <c r="AF220" s="185"/>
      <c r="AG220" s="185"/>
      <c r="AH220" s="185"/>
      <c r="AI220" s="185"/>
      <c r="AJ220" s="271"/>
      <c r="AK220" s="185"/>
      <c r="AL220" s="185"/>
      <c r="AM220" s="185"/>
      <c r="AN220" s="144"/>
      <c r="AO220" s="144"/>
      <c r="AP220" s="144"/>
      <c r="AQ220" s="144"/>
      <c r="AR220" s="144"/>
      <c r="AS220" s="144"/>
      <c r="AT220" s="186"/>
      <c r="AU220" s="186"/>
      <c r="AV220" s="187"/>
      <c r="AW220" s="188"/>
      <c r="AX220" s="187"/>
      <c r="AY220" s="189"/>
      <c r="AZ220" s="188"/>
      <c r="BA220" s="187"/>
      <c r="BB220" s="188"/>
    </row>
    <row r="221" spans="1:54" ht="34.5" customHeight="1" hidden="1" thickTop="1">
      <c r="A221" s="179" t="s">
        <v>261</v>
      </c>
      <c r="B221" s="180" t="s">
        <v>143</v>
      </c>
      <c r="C221" s="167">
        <f t="shared" si="47"/>
        <v>0</v>
      </c>
      <c r="D221" s="168">
        <f t="shared" si="43"/>
        <v>0</v>
      </c>
      <c r="E221" s="211">
        <f>COUNTIF(P221:AS221,"W")+COUNTIF(P221:AS221,"WL")+COUNTIF(P221:AS221,"WLL")+COUNTIF(P221:AS221,"WW")+COUNTIF(P221:AS221,"WW")+COUNTIF(P221:AS221,"WWL")+COUNTIF(P221:AS221,"WWL")+COUNTIF(P221:AS221,"WWW")+COUNTIF(P221:AS221,"WWW")+COUNTIF(P221:AS221,"WWW")</f>
        <v>0</v>
      </c>
      <c r="F221" s="211">
        <f>COUNTIF(P221:AS221,"L")+COUNTIF(P221:AS221,"WL")+COUNTIF(P221:AS221,"WWL")+COUNTIF(P221:AS221,"LL")+COUNTIF(P221:AS221,"LL")+COUNTIF(P221:AS221,"WLL")+COUNTIF(P221:AS221,"WLL")+COUNTIF(P221:AS221,"LLL")+COUNTIF(P221:AS221,"LLL")+COUNTIF(P221:AS221,"LLL")</f>
        <v>0</v>
      </c>
      <c r="G221" s="127">
        <f t="shared" si="48"/>
        <v>0</v>
      </c>
      <c r="H221" s="127" t="e">
        <f t="shared" si="49"/>
        <v>#DIV/0!</v>
      </c>
      <c r="I221" s="139">
        <v>9</v>
      </c>
      <c r="J221" s="139">
        <v>2</v>
      </c>
      <c r="K221" s="139">
        <v>1</v>
      </c>
      <c r="L221" s="139">
        <v>1</v>
      </c>
      <c r="M221" s="139">
        <v>1</v>
      </c>
      <c r="N221" s="139"/>
      <c r="O221" s="139"/>
      <c r="P221" s="144"/>
      <c r="Q221" s="144"/>
      <c r="R221" s="144"/>
      <c r="S221" s="144"/>
      <c r="T221" s="144"/>
      <c r="U221" s="144"/>
      <c r="V221" s="336"/>
      <c r="W221" s="144"/>
      <c r="X221" s="273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273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69"/>
      <c r="AU221" s="69"/>
      <c r="AV221" s="3"/>
      <c r="AW221" s="62"/>
      <c r="AX221" s="3"/>
      <c r="AY221" s="2"/>
      <c r="AZ221" s="62"/>
      <c r="BA221" s="3"/>
      <c r="BB221" s="62"/>
    </row>
    <row r="222" spans="1:54" s="190" customFormat="1" ht="34.5" customHeight="1" hidden="1">
      <c r="A222" s="179" t="s">
        <v>134</v>
      </c>
      <c r="B222" s="180" t="s">
        <v>143</v>
      </c>
      <c r="C222" s="181">
        <f t="shared" si="47"/>
        <v>0</v>
      </c>
      <c r="D222" s="182">
        <f t="shared" si="43"/>
        <v>0</v>
      </c>
      <c r="E222" s="224">
        <f t="shared" si="36"/>
        <v>0</v>
      </c>
      <c r="F222" s="224">
        <f t="shared" si="37"/>
        <v>0</v>
      </c>
      <c r="G222" s="183">
        <f t="shared" si="48"/>
        <v>0</v>
      </c>
      <c r="H222" s="183" t="e">
        <f t="shared" si="49"/>
        <v>#DIV/0!</v>
      </c>
      <c r="I222" s="184"/>
      <c r="J222" s="184"/>
      <c r="K222" s="184"/>
      <c r="L222" s="184"/>
      <c r="M222" s="184"/>
      <c r="N222" s="184"/>
      <c r="O222" s="184"/>
      <c r="P222" s="185"/>
      <c r="Q222" s="185"/>
      <c r="R222" s="185"/>
      <c r="S222" s="185"/>
      <c r="T222" s="185"/>
      <c r="U222" s="185"/>
      <c r="V222" s="334"/>
      <c r="W222" s="185"/>
      <c r="X222" s="271"/>
      <c r="Y222" s="185"/>
      <c r="Z222" s="185"/>
      <c r="AA222" s="185"/>
      <c r="AB222" s="185"/>
      <c r="AC222" s="185"/>
      <c r="AD222" s="192"/>
      <c r="AE222" s="185"/>
      <c r="AF222" s="185"/>
      <c r="AG222" s="185"/>
      <c r="AH222" s="185"/>
      <c r="AI222" s="185"/>
      <c r="AJ222" s="271"/>
      <c r="AK222" s="185"/>
      <c r="AL222" s="185"/>
      <c r="AM222" s="185"/>
      <c r="AN222" s="144"/>
      <c r="AO222" s="144"/>
      <c r="AP222" s="144"/>
      <c r="AQ222" s="144"/>
      <c r="AR222" s="144"/>
      <c r="AS222" s="144"/>
      <c r="AT222" s="186"/>
      <c r="AU222" s="186"/>
      <c r="AV222" s="187"/>
      <c r="AW222" s="188"/>
      <c r="AX222" s="187"/>
      <c r="AY222" s="189"/>
      <c r="AZ222" s="188"/>
      <c r="BA222" s="187"/>
      <c r="BB222" s="188"/>
    </row>
    <row r="223" spans="1:54" s="190" customFormat="1" ht="34.5" customHeight="1" hidden="1">
      <c r="A223" s="179" t="s">
        <v>240</v>
      </c>
      <c r="B223" s="180" t="s">
        <v>143</v>
      </c>
      <c r="C223" s="181">
        <f t="shared" si="47"/>
        <v>0</v>
      </c>
      <c r="D223" s="182">
        <f t="shared" si="43"/>
        <v>0</v>
      </c>
      <c r="E223" s="224">
        <f t="shared" si="36"/>
        <v>0</v>
      </c>
      <c r="F223" s="224">
        <f t="shared" si="37"/>
        <v>0</v>
      </c>
      <c r="G223" s="183">
        <f t="shared" si="48"/>
        <v>0</v>
      </c>
      <c r="H223" s="183" t="e">
        <f t="shared" si="49"/>
        <v>#DIV/0!</v>
      </c>
      <c r="I223" s="184"/>
      <c r="J223" s="184"/>
      <c r="K223" s="184"/>
      <c r="L223" s="184"/>
      <c r="M223" s="184"/>
      <c r="N223" s="184"/>
      <c r="O223" s="184"/>
      <c r="P223" s="185"/>
      <c r="Q223" s="185"/>
      <c r="R223" s="185"/>
      <c r="S223" s="185"/>
      <c r="T223" s="185"/>
      <c r="U223" s="185"/>
      <c r="V223" s="334"/>
      <c r="W223" s="185"/>
      <c r="X223" s="271"/>
      <c r="Y223" s="185"/>
      <c r="Z223" s="185"/>
      <c r="AA223" s="185"/>
      <c r="AB223" s="185"/>
      <c r="AC223" s="185"/>
      <c r="AD223" s="192"/>
      <c r="AE223" s="185"/>
      <c r="AF223" s="185"/>
      <c r="AG223" s="185"/>
      <c r="AH223" s="185"/>
      <c r="AI223" s="185"/>
      <c r="AJ223" s="271"/>
      <c r="AK223" s="185"/>
      <c r="AL223" s="185"/>
      <c r="AM223" s="185"/>
      <c r="AN223" s="144"/>
      <c r="AO223" s="144"/>
      <c r="AP223" s="144"/>
      <c r="AQ223" s="144"/>
      <c r="AR223" s="144"/>
      <c r="AS223" s="144"/>
      <c r="AT223" s="186"/>
      <c r="AU223" s="186"/>
      <c r="AV223" s="187"/>
      <c r="AW223" s="188"/>
      <c r="AX223" s="187"/>
      <c r="AY223" s="189"/>
      <c r="AZ223" s="188"/>
      <c r="BA223" s="187"/>
      <c r="BB223" s="188"/>
    </row>
    <row r="224" spans="1:54" s="190" customFormat="1" ht="34.5" customHeight="1" hidden="1">
      <c r="A224" s="179" t="s">
        <v>239</v>
      </c>
      <c r="B224" s="180" t="s">
        <v>143</v>
      </c>
      <c r="C224" s="181">
        <f t="shared" si="47"/>
        <v>0</v>
      </c>
      <c r="D224" s="182">
        <f t="shared" si="43"/>
        <v>0</v>
      </c>
      <c r="E224" s="224">
        <f t="shared" si="36"/>
        <v>0</v>
      </c>
      <c r="F224" s="224">
        <f t="shared" si="37"/>
        <v>0</v>
      </c>
      <c r="G224" s="183">
        <f t="shared" si="48"/>
        <v>0</v>
      </c>
      <c r="H224" s="183" t="e">
        <f t="shared" si="49"/>
        <v>#DIV/0!</v>
      </c>
      <c r="I224" s="184"/>
      <c r="J224" s="184"/>
      <c r="K224" s="184"/>
      <c r="L224" s="184"/>
      <c r="M224" s="184"/>
      <c r="N224" s="184"/>
      <c r="O224" s="184"/>
      <c r="P224" s="185"/>
      <c r="Q224" s="185"/>
      <c r="R224" s="185"/>
      <c r="S224" s="185"/>
      <c r="T224" s="185"/>
      <c r="U224" s="185"/>
      <c r="V224" s="334"/>
      <c r="W224" s="185"/>
      <c r="X224" s="271"/>
      <c r="Y224" s="185"/>
      <c r="Z224" s="185"/>
      <c r="AA224" s="185"/>
      <c r="AB224" s="185"/>
      <c r="AC224" s="185"/>
      <c r="AD224" s="192"/>
      <c r="AE224" s="185"/>
      <c r="AF224" s="185"/>
      <c r="AG224" s="185"/>
      <c r="AH224" s="185"/>
      <c r="AI224" s="185"/>
      <c r="AJ224" s="271"/>
      <c r="AK224" s="185"/>
      <c r="AL224" s="185"/>
      <c r="AM224" s="185"/>
      <c r="AN224" s="144"/>
      <c r="AO224" s="144"/>
      <c r="AP224" s="144"/>
      <c r="AQ224" s="144"/>
      <c r="AR224" s="144"/>
      <c r="AS224" s="144"/>
      <c r="AT224" s="186"/>
      <c r="AU224" s="186"/>
      <c r="AV224" s="187"/>
      <c r="AW224" s="188"/>
      <c r="AX224" s="187"/>
      <c r="AY224" s="189"/>
      <c r="AZ224" s="188"/>
      <c r="BA224" s="187"/>
      <c r="BB224" s="188"/>
    </row>
    <row r="225" spans="1:54" ht="34.5" customHeight="1" hidden="1" thickTop="1">
      <c r="A225" s="179" t="s">
        <v>262</v>
      </c>
      <c r="B225" s="180" t="s">
        <v>143</v>
      </c>
      <c r="C225" s="167">
        <f>G225*0.66</f>
        <v>0</v>
      </c>
      <c r="D225" s="168">
        <f>E225+F225</f>
        <v>0</v>
      </c>
      <c r="E225" s="211">
        <f>COUNTIF(P225:AS225,"W")+COUNTIF(P225:AS225,"WL")+COUNTIF(P225:AS225,"WLL")+COUNTIF(P225:AS225,"WW")+COUNTIF(P225:AS225,"WW")+COUNTIF(P225:AS225,"WWL")+COUNTIF(P225:AS225,"WWL")+COUNTIF(P225:AS225,"WWW")+COUNTIF(P225:AS225,"WWW")+COUNTIF(P225:AS225,"WWW")</f>
        <v>0</v>
      </c>
      <c r="F225" s="211">
        <f>COUNTIF(P225:AS225,"L")+COUNTIF(P225:AS225,"WL")+COUNTIF(P225:AS225,"WWL")+COUNTIF(P225:AS225,"LL")+COUNTIF(P225:AS225,"LL")+COUNTIF(P225:AS225,"WLL")+COUNTIF(P225:AS225,"WLL")+COUNTIF(P225:AS225,"LLL")+COUNTIF(P225:AS225,"LLL")+COUNTIF(P225:AS225,"LLL")</f>
        <v>0</v>
      </c>
      <c r="G225" s="127">
        <f>E225-F225</f>
        <v>0</v>
      </c>
      <c r="H225" s="127" t="e">
        <f>SUM(E225/D225%)</f>
        <v>#DIV/0!</v>
      </c>
      <c r="I225" s="139">
        <v>-35</v>
      </c>
      <c r="J225" s="139">
        <v>-35</v>
      </c>
      <c r="K225" s="139">
        <v>-35</v>
      </c>
      <c r="L225" s="139">
        <v>-35</v>
      </c>
      <c r="M225" s="139">
        <v>-35</v>
      </c>
      <c r="N225" s="139"/>
      <c r="O225" s="139"/>
      <c r="P225" s="144"/>
      <c r="Q225" s="144"/>
      <c r="R225" s="144"/>
      <c r="S225" s="144"/>
      <c r="T225" s="144"/>
      <c r="U225" s="144"/>
      <c r="V225" s="336"/>
      <c r="W225" s="144"/>
      <c r="X225" s="273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273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69"/>
      <c r="AU225" s="69"/>
      <c r="AV225" s="3"/>
      <c r="AW225" s="62"/>
      <c r="AX225" s="3"/>
      <c r="AY225" s="2"/>
      <c r="AZ225" s="62"/>
      <c r="BA225" s="3"/>
      <c r="BB225" s="62"/>
    </row>
    <row r="226" spans="1:54" ht="34.5" customHeight="1" hidden="1">
      <c r="A226" s="179" t="s">
        <v>368</v>
      </c>
      <c r="B226" s="180" t="s">
        <v>143</v>
      </c>
      <c r="C226" s="167">
        <f>G226*0.66</f>
        <v>0</v>
      </c>
      <c r="D226" s="168">
        <f t="shared" si="43"/>
        <v>0</v>
      </c>
      <c r="E226" s="211">
        <f>COUNTIF(P226:AS226,"W")+COUNTIF(P226:AS226,"WL")+COUNTIF(P226:AS226,"WLL")+COUNTIF(P226:AS226,"WW")+COUNTIF(P226:AS226,"WW")+COUNTIF(P226:AS226,"WWL")+COUNTIF(P226:AS226,"WWL")+COUNTIF(P226:AS226,"WWW")+COUNTIF(P226:AS226,"WWW")+COUNTIF(P226:AS226,"WWW")</f>
        <v>0</v>
      </c>
      <c r="F226" s="211">
        <f>COUNTIF(P226:AS226,"L")+COUNTIF(P226:AS226,"WL")+COUNTIF(P226:AS226,"WWL")+COUNTIF(P226:AS226,"LL")+COUNTIF(P226:AS226,"LL")+COUNTIF(P226:AS226,"WLL")+COUNTIF(P226:AS226,"WLL")+COUNTIF(P226:AS226,"LLL")+COUNTIF(P226:AS226,"LLL")+COUNTIF(P226:AS226,"LLL")</f>
        <v>0</v>
      </c>
      <c r="G226" s="127">
        <f>E226-F226</f>
        <v>0</v>
      </c>
      <c r="H226" s="127" t="e">
        <f>SUM(E226/D226%)</f>
        <v>#DIV/0!</v>
      </c>
      <c r="I226" s="139">
        <v>15</v>
      </c>
      <c r="J226" s="139">
        <v>15</v>
      </c>
      <c r="K226" s="139">
        <v>15</v>
      </c>
      <c r="L226" s="139">
        <v>15</v>
      </c>
      <c r="M226" s="139">
        <v>15</v>
      </c>
      <c r="N226" s="139"/>
      <c r="O226" s="139"/>
      <c r="P226" s="144"/>
      <c r="Q226" s="144"/>
      <c r="R226" s="144"/>
      <c r="S226" s="144"/>
      <c r="T226" s="144"/>
      <c r="U226" s="144"/>
      <c r="V226" s="336"/>
      <c r="W226" s="144"/>
      <c r="X226" s="273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273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69"/>
      <c r="AU226" s="69"/>
      <c r="AV226" s="3"/>
      <c r="AW226" s="62"/>
      <c r="AX226" s="3"/>
      <c r="AY226" s="2"/>
      <c r="AZ226" s="62"/>
      <c r="BA226" s="3"/>
      <c r="BB226" s="62"/>
    </row>
    <row r="227" spans="1:54" ht="34.5" customHeight="1" hidden="1">
      <c r="A227" s="179" t="s">
        <v>238</v>
      </c>
      <c r="B227" s="180" t="s">
        <v>143</v>
      </c>
      <c r="C227" s="167">
        <f t="shared" si="47"/>
        <v>0</v>
      </c>
      <c r="D227" s="168">
        <f t="shared" si="43"/>
        <v>0</v>
      </c>
      <c r="E227" s="211">
        <f t="shared" si="36"/>
        <v>0</v>
      </c>
      <c r="F227" s="211">
        <f t="shared" si="37"/>
        <v>0</v>
      </c>
      <c r="G227" s="127">
        <f t="shared" si="48"/>
        <v>0</v>
      </c>
      <c r="H227" s="127" t="e">
        <f t="shared" si="49"/>
        <v>#DIV/0!</v>
      </c>
      <c r="I227" s="139">
        <v>16</v>
      </c>
      <c r="J227" s="139">
        <v>23</v>
      </c>
      <c r="K227" s="139">
        <v>30</v>
      </c>
      <c r="L227" s="139">
        <v>30</v>
      </c>
      <c r="M227" s="139">
        <v>30</v>
      </c>
      <c r="N227" s="139"/>
      <c r="O227" s="139"/>
      <c r="P227" s="144"/>
      <c r="Q227" s="144"/>
      <c r="R227" s="144"/>
      <c r="S227" s="144"/>
      <c r="T227" s="144"/>
      <c r="U227" s="144"/>
      <c r="V227" s="336"/>
      <c r="W227" s="144"/>
      <c r="X227" s="273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273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69"/>
      <c r="AU227" s="69"/>
      <c r="AV227" s="3"/>
      <c r="AW227" s="62"/>
      <c r="AX227" s="3"/>
      <c r="AY227" s="2"/>
      <c r="AZ227" s="62"/>
      <c r="BA227" s="3"/>
      <c r="BB227" s="62"/>
    </row>
    <row r="228" spans="1:54" ht="34.5" customHeight="1" hidden="1">
      <c r="A228" s="179" t="s">
        <v>351</v>
      </c>
      <c r="B228" s="180" t="s">
        <v>143</v>
      </c>
      <c r="C228" s="167">
        <f>G228*0.66</f>
        <v>0</v>
      </c>
      <c r="D228" s="168">
        <f>E228+F228</f>
        <v>0</v>
      </c>
      <c r="E228" s="211">
        <f>COUNTIF(P228:AS228,"W")+COUNTIF(P228:AS228,"WL")+COUNTIF(P228:AS228,"WLL")+COUNTIF(P228:AS228,"WW")+COUNTIF(P228:AS228,"WW")+COUNTIF(P228:AS228,"WWL")+COUNTIF(P228:AS228,"WWL")+COUNTIF(P228:AS228,"WWW")+COUNTIF(P228:AS228,"WWW")+COUNTIF(P228:AS228,"WWW")</f>
        <v>0</v>
      </c>
      <c r="F228" s="211">
        <f>COUNTIF(P228:AS228,"L")+COUNTIF(P228:AS228,"WL")+COUNTIF(P228:AS228,"WWL")+COUNTIF(P228:AS228,"LL")+COUNTIF(P228:AS228,"LL")+COUNTIF(P228:AS228,"WLL")+COUNTIF(P228:AS228,"WLL")+COUNTIF(P228:AS228,"LLL")+COUNTIF(P228:AS228,"LLL")+COUNTIF(P228:AS228,"LLL")</f>
        <v>0</v>
      </c>
      <c r="G228" s="127">
        <f>E228-F228</f>
        <v>0</v>
      </c>
      <c r="H228" s="127" t="e">
        <f>SUM(E228/D228%)</f>
        <v>#DIV/0!</v>
      </c>
      <c r="I228" s="139">
        <v>-21</v>
      </c>
      <c r="J228" s="139">
        <v>-21</v>
      </c>
      <c r="K228" s="139" t="s">
        <v>42</v>
      </c>
      <c r="L228" s="139">
        <v>15</v>
      </c>
      <c r="M228" s="139">
        <v>16</v>
      </c>
      <c r="N228" s="139"/>
      <c r="O228" s="139"/>
      <c r="P228" s="144"/>
      <c r="Q228" s="144"/>
      <c r="R228" s="144"/>
      <c r="S228" s="144"/>
      <c r="T228" s="144"/>
      <c r="U228" s="144"/>
      <c r="V228" s="336"/>
      <c r="W228" s="144"/>
      <c r="X228" s="273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273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69"/>
      <c r="AU228" s="69"/>
      <c r="AV228" s="3"/>
      <c r="AW228" s="62"/>
      <c r="AX228" s="3"/>
      <c r="AY228" s="2"/>
      <c r="AZ228" s="62"/>
      <c r="BA228" s="3"/>
      <c r="BB228" s="62"/>
    </row>
    <row r="229" spans="1:54" s="190" customFormat="1" ht="34.5" customHeight="1" hidden="1">
      <c r="A229" s="179" t="s">
        <v>199</v>
      </c>
      <c r="B229" s="180" t="s">
        <v>143</v>
      </c>
      <c r="C229" s="181">
        <f t="shared" si="47"/>
        <v>0</v>
      </c>
      <c r="D229" s="182">
        <f t="shared" si="43"/>
        <v>0</v>
      </c>
      <c r="E229" s="224">
        <f t="shared" si="36"/>
        <v>0</v>
      </c>
      <c r="F229" s="224">
        <f t="shared" si="37"/>
        <v>0</v>
      </c>
      <c r="G229" s="183">
        <f t="shared" si="48"/>
        <v>0</v>
      </c>
      <c r="H229" s="183" t="e">
        <f t="shared" si="49"/>
        <v>#DIV/0!</v>
      </c>
      <c r="I229" s="184"/>
      <c r="J229" s="184"/>
      <c r="K229" s="184"/>
      <c r="L229" s="184"/>
      <c r="M229" s="184"/>
      <c r="N229" s="184"/>
      <c r="O229" s="184"/>
      <c r="P229" s="185"/>
      <c r="Q229" s="185"/>
      <c r="R229" s="185"/>
      <c r="S229" s="185"/>
      <c r="T229" s="185"/>
      <c r="U229" s="185"/>
      <c r="V229" s="334"/>
      <c r="W229" s="185"/>
      <c r="X229" s="271"/>
      <c r="Y229" s="185"/>
      <c r="Z229" s="185"/>
      <c r="AA229" s="185"/>
      <c r="AB229" s="185"/>
      <c r="AC229" s="185"/>
      <c r="AD229" s="192"/>
      <c r="AE229" s="185"/>
      <c r="AF229" s="185"/>
      <c r="AG229" s="185"/>
      <c r="AH229" s="185"/>
      <c r="AI229" s="185"/>
      <c r="AJ229" s="271"/>
      <c r="AK229" s="185"/>
      <c r="AL229" s="185"/>
      <c r="AM229" s="185"/>
      <c r="AN229" s="144"/>
      <c r="AO229" s="144"/>
      <c r="AP229" s="144"/>
      <c r="AQ229" s="144"/>
      <c r="AR229" s="144"/>
      <c r="AS229" s="144"/>
      <c r="AT229" s="186"/>
      <c r="AU229" s="186"/>
      <c r="AV229" s="187"/>
      <c r="AW229" s="188"/>
      <c r="AX229" s="187"/>
      <c r="AY229" s="189"/>
      <c r="AZ229" s="188"/>
      <c r="BA229" s="187"/>
      <c r="BB229" s="188"/>
    </row>
    <row r="230" spans="1:54" s="190" customFormat="1" ht="34.5" customHeight="1" hidden="1" thickTop="1">
      <c r="A230" s="179" t="s">
        <v>87</v>
      </c>
      <c r="B230" s="180" t="s">
        <v>143</v>
      </c>
      <c r="C230" s="181">
        <f t="shared" si="47"/>
        <v>0</v>
      </c>
      <c r="D230" s="182">
        <f t="shared" si="43"/>
        <v>0</v>
      </c>
      <c r="E230" s="224">
        <f t="shared" si="36"/>
        <v>0</v>
      </c>
      <c r="F230" s="224">
        <f t="shared" si="37"/>
        <v>0</v>
      </c>
      <c r="G230" s="183">
        <f t="shared" si="48"/>
        <v>0</v>
      </c>
      <c r="H230" s="183" t="e">
        <f t="shared" si="49"/>
        <v>#DIV/0!</v>
      </c>
      <c r="I230" s="184"/>
      <c r="J230" s="184">
        <v>15</v>
      </c>
      <c r="K230" s="184">
        <v>19</v>
      </c>
      <c r="L230" s="184">
        <v>19</v>
      </c>
      <c r="M230" s="184">
        <v>19</v>
      </c>
      <c r="N230" s="184"/>
      <c r="O230" s="184"/>
      <c r="P230" s="185"/>
      <c r="Q230" s="185"/>
      <c r="R230" s="185"/>
      <c r="S230" s="185"/>
      <c r="T230" s="185"/>
      <c r="U230" s="185"/>
      <c r="V230" s="334"/>
      <c r="W230" s="185"/>
      <c r="X230" s="271"/>
      <c r="Y230" s="185"/>
      <c r="Z230" s="185"/>
      <c r="AA230" s="185"/>
      <c r="AB230" s="185"/>
      <c r="AC230" s="185"/>
      <c r="AD230" s="192"/>
      <c r="AE230" s="185"/>
      <c r="AF230" s="185"/>
      <c r="AG230" s="185"/>
      <c r="AH230" s="185"/>
      <c r="AI230" s="185"/>
      <c r="AJ230" s="271"/>
      <c r="AK230" s="185"/>
      <c r="AL230" s="185"/>
      <c r="AM230" s="185"/>
      <c r="AN230" s="144"/>
      <c r="AO230" s="144"/>
      <c r="AP230" s="144"/>
      <c r="AQ230" s="144"/>
      <c r="AR230" s="144"/>
      <c r="AS230" s="144"/>
      <c r="AT230" s="186"/>
      <c r="AU230" s="186"/>
      <c r="AV230" s="187"/>
      <c r="AW230" s="188"/>
      <c r="AX230" s="187"/>
      <c r="AY230" s="189"/>
      <c r="AZ230" s="188"/>
      <c r="BA230" s="187"/>
      <c r="BB230" s="188"/>
    </row>
    <row r="231" spans="1:54" s="190" customFormat="1" ht="34.5" customHeight="1" hidden="1">
      <c r="A231" s="179" t="s">
        <v>317</v>
      </c>
      <c r="B231" s="180" t="s">
        <v>143</v>
      </c>
      <c r="C231" s="181">
        <f t="shared" si="47"/>
        <v>0</v>
      </c>
      <c r="D231" s="182">
        <f aca="true" t="shared" si="50" ref="D231:D263">E231+F231</f>
        <v>0</v>
      </c>
      <c r="E231" s="224">
        <f t="shared" si="36"/>
        <v>0</v>
      </c>
      <c r="F231" s="224">
        <f t="shared" si="37"/>
        <v>0</v>
      </c>
      <c r="G231" s="183">
        <f t="shared" si="48"/>
        <v>0</v>
      </c>
      <c r="H231" s="183" t="e">
        <f t="shared" si="49"/>
        <v>#DIV/0!</v>
      </c>
      <c r="I231" s="184" t="s">
        <v>42</v>
      </c>
      <c r="J231" s="184">
        <v>15</v>
      </c>
      <c r="K231" s="184">
        <v>11</v>
      </c>
      <c r="L231" s="184">
        <v>11</v>
      </c>
      <c r="M231" s="184">
        <v>11</v>
      </c>
      <c r="N231" s="184"/>
      <c r="O231" s="184"/>
      <c r="P231" s="185"/>
      <c r="Q231" s="192"/>
      <c r="R231" s="185"/>
      <c r="S231" s="185"/>
      <c r="T231" s="185"/>
      <c r="U231" s="185"/>
      <c r="V231" s="334"/>
      <c r="W231" s="185"/>
      <c r="X231" s="271"/>
      <c r="Y231" s="185"/>
      <c r="Z231" s="185"/>
      <c r="AA231" s="185"/>
      <c r="AB231" s="185"/>
      <c r="AC231" s="185"/>
      <c r="AD231" s="192"/>
      <c r="AE231" s="185"/>
      <c r="AF231" s="185"/>
      <c r="AG231" s="185"/>
      <c r="AH231" s="185"/>
      <c r="AI231" s="185"/>
      <c r="AJ231" s="271"/>
      <c r="AK231" s="185"/>
      <c r="AL231" s="185"/>
      <c r="AM231" s="185"/>
      <c r="AN231" s="144"/>
      <c r="AO231" s="144"/>
      <c r="AP231" s="144"/>
      <c r="AQ231" s="144"/>
      <c r="AR231" s="144"/>
      <c r="AS231" s="144"/>
      <c r="AT231" s="186"/>
      <c r="AU231" s="186"/>
      <c r="AV231" s="187"/>
      <c r="AW231" s="188"/>
      <c r="AX231" s="187"/>
      <c r="AY231" s="189"/>
      <c r="AZ231" s="188"/>
      <c r="BA231" s="187"/>
      <c r="BB231" s="188"/>
    </row>
    <row r="232" spans="1:54" ht="34.5" customHeight="1" hidden="1">
      <c r="A232" s="179" t="s">
        <v>382</v>
      </c>
      <c r="B232" s="180" t="s">
        <v>143</v>
      </c>
      <c r="C232" s="167">
        <f>G232*0.66</f>
        <v>0</v>
      </c>
      <c r="D232" s="168">
        <f t="shared" si="50"/>
        <v>0</v>
      </c>
      <c r="E232" s="211">
        <f>COUNTIF(P232:AS232,"W")+COUNTIF(P232:AS232,"WL")+COUNTIF(P232:AS232,"WLL")+COUNTIF(P232:AS232,"WW")+COUNTIF(P232:AS232,"WW")+COUNTIF(P232:AS232,"WWL")+COUNTIF(P232:AS232,"WWL")+COUNTIF(P232:AS232,"WWW")+COUNTIF(P232:AS232,"WWW")+COUNTIF(P232:AS232,"WWW")</f>
        <v>0</v>
      </c>
      <c r="F232" s="211">
        <f>COUNTIF(P232:AS232,"L")+COUNTIF(P232:AS232,"WL")+COUNTIF(P232:AS232,"WWL")+COUNTIF(P232:AS232,"LL")+COUNTIF(P232:AS232,"LL")+COUNTIF(P232:AS232,"WLL")+COUNTIF(P232:AS232,"WLL")+COUNTIF(P232:AS232,"LLL")+COUNTIF(P232:AS232,"LLL")+COUNTIF(P232:AS232,"LLL")</f>
        <v>0</v>
      </c>
      <c r="G232" s="127">
        <f>E232-F232</f>
        <v>0</v>
      </c>
      <c r="H232" s="127" t="e">
        <f>SUM(E232/D232%)</f>
        <v>#DIV/0!</v>
      </c>
      <c r="I232" s="139">
        <v>-21</v>
      </c>
      <c r="J232" s="139">
        <v>-21</v>
      </c>
      <c r="K232" s="139">
        <v>-21</v>
      </c>
      <c r="L232" s="139">
        <v>15</v>
      </c>
      <c r="M232" s="139">
        <v>14</v>
      </c>
      <c r="N232" s="139"/>
      <c r="O232" s="139"/>
      <c r="P232" s="144"/>
      <c r="Q232" s="144"/>
      <c r="R232" s="144"/>
      <c r="S232" s="144"/>
      <c r="T232" s="144"/>
      <c r="U232" s="144"/>
      <c r="V232" s="336"/>
      <c r="W232" s="144"/>
      <c r="X232" s="273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273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69"/>
      <c r="AU232" s="69"/>
      <c r="AV232" s="3"/>
      <c r="AW232" s="62"/>
      <c r="AX232" s="3"/>
      <c r="AY232" s="2"/>
      <c r="AZ232" s="62"/>
      <c r="BA232" s="3"/>
      <c r="BB232" s="62"/>
    </row>
    <row r="233" spans="1:54" s="190" customFormat="1" ht="34.5" customHeight="1" hidden="1">
      <c r="A233" s="179" t="s">
        <v>199</v>
      </c>
      <c r="B233" s="180" t="s">
        <v>143</v>
      </c>
      <c r="C233" s="181">
        <f>G233*0.66</f>
        <v>0</v>
      </c>
      <c r="D233" s="182">
        <f t="shared" si="50"/>
        <v>0</v>
      </c>
      <c r="E233" s="224">
        <f>COUNTIF(P233:AS233,"W")+COUNTIF(P233:AS233,"WL")+COUNTIF(P233:AS233,"WLL")+COUNTIF(P233:AS233,"WW")+COUNTIF(P233:AS233,"WW")+COUNTIF(P233:AS233,"WWL")+COUNTIF(P233:AS233,"WWL")+COUNTIF(P233:AS233,"WWW")+COUNTIF(P233:AS233,"WWW")+COUNTIF(P233:AS233,"WWW")</f>
        <v>0</v>
      </c>
      <c r="F233" s="224">
        <f>COUNTIF(P233:AS233,"L")+COUNTIF(P233:AS233,"WL")+COUNTIF(P233:AS233,"WWL")+COUNTIF(P233:AS233,"LL")+COUNTIF(P233:AS233,"LL")+COUNTIF(P233:AS233,"WLL")+COUNTIF(P233:AS233,"WLL")+COUNTIF(P233:AS233,"LLL")+COUNTIF(P233:AS233,"LLL")+COUNTIF(P233:AS233,"LLL")</f>
        <v>0</v>
      </c>
      <c r="G233" s="183">
        <f>E233-F233</f>
        <v>0</v>
      </c>
      <c r="H233" s="183" t="e">
        <f>SUM(E233/D233%)</f>
        <v>#DIV/0!</v>
      </c>
      <c r="I233" s="184"/>
      <c r="J233" s="184"/>
      <c r="K233" s="184">
        <v>19</v>
      </c>
      <c r="L233" s="184">
        <v>19</v>
      </c>
      <c r="M233" s="184">
        <v>19</v>
      </c>
      <c r="N233" s="184"/>
      <c r="O233" s="184"/>
      <c r="P233" s="185"/>
      <c r="Q233" s="185"/>
      <c r="R233" s="185"/>
      <c r="S233" s="185"/>
      <c r="T233" s="185"/>
      <c r="U233" s="185"/>
      <c r="V233" s="334"/>
      <c r="W233" s="185"/>
      <c r="X233" s="271"/>
      <c r="Y233" s="185"/>
      <c r="Z233" s="185"/>
      <c r="AA233" s="185"/>
      <c r="AB233" s="185"/>
      <c r="AC233" s="185"/>
      <c r="AD233" s="192"/>
      <c r="AE233" s="185"/>
      <c r="AF233" s="185"/>
      <c r="AG233" s="185"/>
      <c r="AH233" s="185"/>
      <c r="AI233" s="185"/>
      <c r="AJ233" s="271"/>
      <c r="AK233" s="185"/>
      <c r="AL233" s="185"/>
      <c r="AM233" s="185"/>
      <c r="AN233" s="144"/>
      <c r="AO233" s="144"/>
      <c r="AP233" s="144"/>
      <c r="AQ233" s="144"/>
      <c r="AR233" s="144"/>
      <c r="AS233" s="144"/>
      <c r="AT233" s="186"/>
      <c r="AU233" s="186"/>
      <c r="AV233" s="187"/>
      <c r="AW233" s="188"/>
      <c r="AX233" s="187"/>
      <c r="AY233" s="189"/>
      <c r="AZ233" s="188"/>
      <c r="BA233" s="187"/>
      <c r="BB233" s="188"/>
    </row>
    <row r="234" spans="1:54" ht="34.5" customHeight="1" hidden="1">
      <c r="A234" s="179" t="s">
        <v>348</v>
      </c>
      <c r="B234" s="180" t="s">
        <v>143</v>
      </c>
      <c r="C234" s="167">
        <f>G234*0.66</f>
        <v>0</v>
      </c>
      <c r="D234" s="168">
        <f t="shared" si="50"/>
        <v>0</v>
      </c>
      <c r="E234" s="211">
        <f>COUNTIF(P234:AS234,"W")+COUNTIF(P234:AS234,"WL")+COUNTIF(P234:AS234,"WLL")+COUNTIF(P234:AS234,"WW")+COUNTIF(P234:AS234,"WW")+COUNTIF(P234:AS234,"WWL")+COUNTIF(P234:AS234,"WWL")+COUNTIF(P234:AS234,"WWW")+COUNTIF(P234:AS234,"WWW")+COUNTIF(P234:AS234,"WWW")</f>
        <v>0</v>
      </c>
      <c r="F234" s="211">
        <f>COUNTIF(P234:AS234,"L")+COUNTIF(P234:AS234,"WL")+COUNTIF(P234:AS234,"WWL")+COUNTIF(P234:AS234,"LL")+COUNTIF(P234:AS234,"LL")+COUNTIF(P234:AS234,"WLL")+COUNTIF(P234:AS234,"WLL")+COUNTIF(P234:AS234,"LLL")+COUNTIF(P234:AS234,"LLL")+COUNTIF(P234:AS234,"LLL")</f>
        <v>0</v>
      </c>
      <c r="G234" s="127">
        <f>E234-F234</f>
        <v>0</v>
      </c>
      <c r="H234" s="127" t="e">
        <f>SUM(E234/D234%)</f>
        <v>#DIV/0!</v>
      </c>
      <c r="I234" s="139" t="s">
        <v>42</v>
      </c>
      <c r="J234" s="139">
        <v>15</v>
      </c>
      <c r="K234" s="139">
        <v>18</v>
      </c>
      <c r="L234" s="139">
        <v>18</v>
      </c>
      <c r="M234" s="139">
        <v>18</v>
      </c>
      <c r="N234" s="139"/>
      <c r="O234" s="139"/>
      <c r="P234" s="144"/>
      <c r="Q234" s="144"/>
      <c r="R234" s="144"/>
      <c r="S234" s="144"/>
      <c r="T234" s="144"/>
      <c r="U234" s="144"/>
      <c r="V234" s="336"/>
      <c r="W234" s="144"/>
      <c r="X234" s="273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273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69"/>
      <c r="AU234" s="69"/>
      <c r="AV234" s="3"/>
      <c r="AW234" s="62"/>
      <c r="AX234" s="3"/>
      <c r="AY234" s="2"/>
      <c r="AZ234" s="62"/>
      <c r="BA234" s="3"/>
      <c r="BB234" s="62"/>
    </row>
    <row r="235" spans="1:54" s="190" customFormat="1" ht="34.5" customHeight="1" hidden="1">
      <c r="A235" s="179" t="s">
        <v>365</v>
      </c>
      <c r="B235" s="180" t="s">
        <v>143</v>
      </c>
      <c r="C235" s="181">
        <f>G235*0.66</f>
        <v>0</v>
      </c>
      <c r="D235" s="182">
        <f t="shared" si="50"/>
        <v>0</v>
      </c>
      <c r="E235" s="224">
        <f>COUNTIF(P235:AS235,"W")+COUNTIF(P235:AS235,"WL")+COUNTIF(P235:AS235,"WLL")+COUNTIF(P235:AS235,"WW")+COUNTIF(P235:AS235,"WW")+COUNTIF(P235:AS235,"WWL")+COUNTIF(P235:AS235,"WWL")+COUNTIF(P235:AS235,"WWW")+COUNTIF(P235:AS235,"WWW")+COUNTIF(P235:AS235,"WWW")</f>
        <v>0</v>
      </c>
      <c r="F235" s="224">
        <f>COUNTIF(P235:AS235,"L")+COUNTIF(P235:AS235,"WL")+COUNTIF(P235:AS235,"WWL")+COUNTIF(P235:AS235,"LL")+COUNTIF(P235:AS235,"LL")+COUNTIF(P235:AS235,"WLL")+COUNTIF(P235:AS235,"WLL")+COUNTIF(P235:AS235,"LLL")+COUNTIF(P235:AS235,"LLL")+COUNTIF(P235:AS235,"LLL")</f>
        <v>0</v>
      </c>
      <c r="G235" s="183">
        <f>E235-F235</f>
        <v>0</v>
      </c>
      <c r="H235" s="183" t="e">
        <f>SUM(E235/D235%)</f>
        <v>#DIV/0!</v>
      </c>
      <c r="I235" s="184"/>
      <c r="J235" s="184"/>
      <c r="K235" s="184"/>
      <c r="L235" s="184">
        <v>-10</v>
      </c>
      <c r="M235" s="184">
        <v>-10</v>
      </c>
      <c r="N235" s="184"/>
      <c r="O235" s="184"/>
      <c r="P235" s="185"/>
      <c r="Q235" s="185"/>
      <c r="R235" s="185"/>
      <c r="S235" s="185"/>
      <c r="T235" s="185"/>
      <c r="U235" s="185"/>
      <c r="V235" s="334"/>
      <c r="W235" s="185"/>
      <c r="X235" s="271"/>
      <c r="Y235" s="185"/>
      <c r="Z235" s="185"/>
      <c r="AA235" s="185"/>
      <c r="AB235" s="185"/>
      <c r="AC235" s="185"/>
      <c r="AD235" s="192"/>
      <c r="AE235" s="185"/>
      <c r="AF235" s="185"/>
      <c r="AG235" s="185"/>
      <c r="AH235" s="185"/>
      <c r="AI235" s="185"/>
      <c r="AJ235" s="271"/>
      <c r="AK235" s="185"/>
      <c r="AL235" s="185"/>
      <c r="AM235" s="185"/>
      <c r="AN235" s="144"/>
      <c r="AO235" s="144"/>
      <c r="AP235" s="144"/>
      <c r="AQ235" s="144"/>
      <c r="AR235" s="144"/>
      <c r="AS235" s="144"/>
      <c r="AT235" s="186"/>
      <c r="AU235" s="186"/>
      <c r="AV235" s="187"/>
      <c r="AW235" s="188"/>
      <c r="AX235" s="187"/>
      <c r="AY235" s="189"/>
      <c r="AZ235" s="188"/>
      <c r="BA235" s="187"/>
      <c r="BB235" s="188"/>
    </row>
    <row r="236" spans="1:54" s="190" customFormat="1" ht="34.5" customHeight="1" hidden="1">
      <c r="A236" s="179" t="s">
        <v>197</v>
      </c>
      <c r="B236" s="180" t="s">
        <v>143</v>
      </c>
      <c r="C236" s="181">
        <f t="shared" si="47"/>
        <v>0</v>
      </c>
      <c r="D236" s="182">
        <f t="shared" si="50"/>
        <v>0</v>
      </c>
      <c r="E236" s="224">
        <f t="shared" si="36"/>
        <v>0</v>
      </c>
      <c r="F236" s="224">
        <f t="shared" si="37"/>
        <v>0</v>
      </c>
      <c r="G236" s="183">
        <f t="shared" si="48"/>
        <v>0</v>
      </c>
      <c r="H236" s="183" t="e">
        <f t="shared" si="49"/>
        <v>#DIV/0!</v>
      </c>
      <c r="I236" s="184"/>
      <c r="J236" s="184"/>
      <c r="K236" s="184"/>
      <c r="L236" s="184"/>
      <c r="M236" s="184"/>
      <c r="N236" s="184"/>
      <c r="O236" s="184"/>
      <c r="P236" s="185"/>
      <c r="Q236" s="185"/>
      <c r="R236" s="185"/>
      <c r="S236" s="185"/>
      <c r="T236" s="185"/>
      <c r="U236" s="185"/>
      <c r="V236" s="334"/>
      <c r="W236" s="185"/>
      <c r="X236" s="271"/>
      <c r="Y236" s="185"/>
      <c r="Z236" s="185"/>
      <c r="AA236" s="185"/>
      <c r="AB236" s="185"/>
      <c r="AC236" s="185"/>
      <c r="AD236" s="192"/>
      <c r="AE236" s="185"/>
      <c r="AF236" s="185"/>
      <c r="AG236" s="185"/>
      <c r="AH236" s="185"/>
      <c r="AI236" s="185"/>
      <c r="AJ236" s="271"/>
      <c r="AK236" s="185"/>
      <c r="AL236" s="185"/>
      <c r="AM236" s="185"/>
      <c r="AN236" s="144"/>
      <c r="AO236" s="144"/>
      <c r="AP236" s="144"/>
      <c r="AQ236" s="144"/>
      <c r="AR236" s="144"/>
      <c r="AS236" s="144"/>
      <c r="AT236" s="186"/>
      <c r="AU236" s="186"/>
      <c r="AV236" s="187"/>
      <c r="AW236" s="188"/>
      <c r="AX236" s="187"/>
      <c r="AY236" s="189"/>
      <c r="AZ236" s="188"/>
      <c r="BA236" s="187"/>
      <c r="BB236" s="188"/>
    </row>
    <row r="237" spans="1:54" ht="34.5" customHeight="1" hidden="1" thickTop="1">
      <c r="A237" s="179" t="s">
        <v>381</v>
      </c>
      <c r="B237" s="180" t="s">
        <v>143</v>
      </c>
      <c r="C237" s="167">
        <f>G237*0.66</f>
        <v>0</v>
      </c>
      <c r="D237" s="168">
        <f t="shared" si="50"/>
        <v>0</v>
      </c>
      <c r="E237" s="211">
        <f>COUNTIF(P237:AS237,"W")+COUNTIF(P237:AS237,"WL")+COUNTIF(P237:AS237,"WLL")+COUNTIF(P237:AS237,"WW")+COUNTIF(P237:AS237,"WW")+COUNTIF(P237:AS237,"WWL")+COUNTIF(P237:AS237,"WWL")+COUNTIF(P237:AS237,"WWW")+COUNTIF(P237:AS237,"WWW")+COUNTIF(P237:AS237,"WWW")</f>
        <v>0</v>
      </c>
      <c r="F237" s="211">
        <f>COUNTIF(P237:AS237,"L")+COUNTIF(P237:AS237,"WL")+COUNTIF(P237:AS237,"WWL")+COUNTIF(P237:AS237,"LL")+COUNTIF(P237:AS237,"LL")+COUNTIF(P237:AS237,"WLL")+COUNTIF(P237:AS237,"WLL")+COUNTIF(P237:AS237,"LLL")+COUNTIF(P237:AS237,"LLL")+COUNTIF(P237:AS237,"LLL")</f>
        <v>0</v>
      </c>
      <c r="G237" s="127">
        <f>E237-F237</f>
        <v>0</v>
      </c>
      <c r="H237" s="127" t="e">
        <f>SUM(E237/D237%)</f>
        <v>#DIV/0!</v>
      </c>
      <c r="I237" s="139">
        <v>-21</v>
      </c>
      <c r="J237" s="139">
        <v>-21</v>
      </c>
      <c r="K237" s="139">
        <v>-21</v>
      </c>
      <c r="L237" s="139">
        <v>15</v>
      </c>
      <c r="M237" s="139">
        <v>21</v>
      </c>
      <c r="N237" s="139"/>
      <c r="O237" s="139"/>
      <c r="P237" s="144"/>
      <c r="Q237" s="144"/>
      <c r="R237" s="144"/>
      <c r="S237" s="144"/>
      <c r="T237" s="144"/>
      <c r="U237" s="144"/>
      <c r="V237" s="336"/>
      <c r="W237" s="144"/>
      <c r="X237" s="273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273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69"/>
      <c r="AU237" s="69"/>
      <c r="AV237" s="3"/>
      <c r="AW237" s="62"/>
      <c r="AX237" s="3"/>
      <c r="AY237" s="2"/>
      <c r="AZ237" s="62"/>
      <c r="BA237" s="3"/>
      <c r="BB237" s="62"/>
    </row>
    <row r="238" spans="1:54" s="266" customFormat="1" ht="34.5" customHeight="1" hidden="1" thickBot="1">
      <c r="A238" s="239" t="s">
        <v>146</v>
      </c>
      <c r="B238" s="240" t="s">
        <v>143</v>
      </c>
      <c r="C238" s="199">
        <f t="shared" si="47"/>
        <v>0</v>
      </c>
      <c r="D238" s="200">
        <f t="shared" si="50"/>
        <v>0</v>
      </c>
      <c r="E238" s="246">
        <f t="shared" si="36"/>
        <v>0</v>
      </c>
      <c r="F238" s="246">
        <f t="shared" si="37"/>
        <v>0</v>
      </c>
      <c r="G238" s="201">
        <f t="shared" si="48"/>
        <v>0</v>
      </c>
      <c r="H238" s="201" t="e">
        <f t="shared" si="49"/>
        <v>#DIV/0!</v>
      </c>
      <c r="I238" s="261">
        <v>25</v>
      </c>
      <c r="J238" s="261">
        <v>26</v>
      </c>
      <c r="K238" s="261">
        <v>26</v>
      </c>
      <c r="L238" s="261">
        <v>26</v>
      </c>
      <c r="M238" s="261">
        <v>26</v>
      </c>
      <c r="N238" s="261"/>
      <c r="O238" s="261"/>
      <c r="P238" s="262"/>
      <c r="Q238" s="262"/>
      <c r="R238" s="262"/>
      <c r="S238" s="262"/>
      <c r="T238" s="262"/>
      <c r="U238" s="262"/>
      <c r="V238" s="338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  <c r="AJ238" s="274"/>
      <c r="AK238" s="262"/>
      <c r="AL238" s="262"/>
      <c r="AM238" s="262"/>
      <c r="AN238" s="203"/>
      <c r="AO238" s="203"/>
      <c r="AP238" s="203"/>
      <c r="AQ238" s="203"/>
      <c r="AR238" s="203"/>
      <c r="AS238" s="203"/>
      <c r="AT238" s="204"/>
      <c r="AU238" s="204"/>
      <c r="AV238" s="263"/>
      <c r="AW238" s="264"/>
      <c r="AX238" s="263"/>
      <c r="AY238" s="265"/>
      <c r="AZ238" s="264"/>
      <c r="BA238" s="263"/>
      <c r="BB238" s="264"/>
    </row>
    <row r="239" spans="1:54" ht="34.5" customHeight="1" hidden="1" thickTop="1">
      <c r="A239" s="126" t="s">
        <v>123</v>
      </c>
      <c r="B239" s="166" t="s">
        <v>100</v>
      </c>
      <c r="C239" s="167">
        <f t="shared" si="47"/>
        <v>0</v>
      </c>
      <c r="D239" s="168">
        <f t="shared" si="50"/>
        <v>0</v>
      </c>
      <c r="E239" s="211">
        <f aca="true" t="shared" si="51" ref="E239:E265">COUNTIF(P239:AS239,"W")+COUNTIF(P239:AS239,"WL")+COUNTIF(P239:AS239,"WLL")+COUNTIF(P239:AS239,"WW")+COUNTIF(P239:AS239,"WW")+COUNTIF(P239:AS239,"WWL")+COUNTIF(P239:AS239,"WWL")+COUNTIF(P239:AS239,"WWW")+COUNTIF(P239:AS239,"WWW")+COUNTIF(P239:AS239,"WWW")</f>
        <v>0</v>
      </c>
      <c r="F239" s="211">
        <f aca="true" t="shared" si="52" ref="F239:F265">COUNTIF(P239:AS239,"L")+COUNTIF(P239:AS239,"WL")+COUNTIF(P239:AS239,"WWL")+COUNTIF(P239:AS239,"LL")+COUNTIF(P239:AS239,"LL")+COUNTIF(P239:AS239,"WLL")+COUNTIF(P239:AS239,"WLL")+COUNTIF(P239:AS239,"LLL")+COUNTIF(P239:AS239,"LLL")+COUNTIF(P239:AS239,"LLL")</f>
        <v>0</v>
      </c>
      <c r="G239" s="127">
        <f t="shared" si="48"/>
        <v>0</v>
      </c>
      <c r="H239" s="127" t="e">
        <f t="shared" si="49"/>
        <v>#DIV/0!</v>
      </c>
      <c r="I239" s="139">
        <v>19</v>
      </c>
      <c r="J239" s="139">
        <v>17</v>
      </c>
      <c r="K239" s="139">
        <v>17</v>
      </c>
      <c r="L239" s="139">
        <v>17</v>
      </c>
      <c r="M239" s="139">
        <v>17</v>
      </c>
      <c r="N239" s="139"/>
      <c r="O239" s="139"/>
      <c r="P239" s="144"/>
      <c r="Q239" s="144"/>
      <c r="R239" s="144"/>
      <c r="S239" s="144"/>
      <c r="T239" s="144"/>
      <c r="U239" s="144"/>
      <c r="V239" s="336"/>
      <c r="W239" s="144"/>
      <c r="X239" s="273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273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69"/>
      <c r="AU239" s="69"/>
      <c r="AV239" s="3"/>
      <c r="AW239" s="62"/>
      <c r="AX239" s="3"/>
      <c r="AY239" s="2"/>
      <c r="AZ239" s="62"/>
      <c r="BA239" s="3"/>
      <c r="BB239" s="62"/>
    </row>
    <row r="240" spans="1:54" ht="34.5" customHeight="1" thickTop="1">
      <c r="A240" s="289" t="s">
        <v>499</v>
      </c>
      <c r="B240" s="166" t="s">
        <v>444</v>
      </c>
      <c r="C240" s="167">
        <f t="shared" si="47"/>
        <v>0.66</v>
      </c>
      <c r="D240" s="168">
        <f t="shared" si="50"/>
        <v>9</v>
      </c>
      <c r="E240" s="211">
        <f>COUNTIF(P240:AS240,"W")+COUNTIF(P240:AS240,"WL")+COUNTIF(P240:AS240,"WLL")+COUNTIF(P240:AS240,"WW")+COUNTIF(P240:AS240,"WW")+COUNTIF(P240:AS240,"WWL")+COUNTIF(P240:AS240,"WWL")+COUNTIF(P240:AS240,"WWW")+COUNTIF(P240:AS240,"WWW")+COUNTIF(P240:AS240,"WWW")</f>
        <v>5</v>
      </c>
      <c r="F240" s="211">
        <f>COUNTIF(P240:AS240,"L")+COUNTIF(P240:AS240,"WL")+COUNTIF(P240:AS240,"WWL")+COUNTIF(P240:AS240,"LL")+COUNTIF(P240:AS240,"LL")+COUNTIF(P240:AS240,"WLL")+COUNTIF(P240:AS240,"WLL")+COUNTIF(P240:AS240,"LLL")+COUNTIF(P240:AS240,"LLL")+COUNTIF(P240:AS240,"LLL")</f>
        <v>4</v>
      </c>
      <c r="G240" s="127">
        <f t="shared" si="48"/>
        <v>1</v>
      </c>
      <c r="H240" s="127">
        <f t="shared" si="49"/>
        <v>55.55555555555556</v>
      </c>
      <c r="I240" s="139">
        <v>20</v>
      </c>
      <c r="J240" s="139">
        <v>24</v>
      </c>
      <c r="K240" s="139">
        <v>24</v>
      </c>
      <c r="L240" s="139">
        <v>40</v>
      </c>
      <c r="M240" s="139">
        <v>40</v>
      </c>
      <c r="N240" s="139">
        <v>40</v>
      </c>
      <c r="O240" s="139">
        <v>20</v>
      </c>
      <c r="P240" s="144"/>
      <c r="Q240" s="144" t="s">
        <v>42</v>
      </c>
      <c r="R240" s="144"/>
      <c r="S240" s="144" t="s">
        <v>42</v>
      </c>
      <c r="T240" s="144"/>
      <c r="U240" s="144" t="s">
        <v>10</v>
      </c>
      <c r="V240" s="336" t="s">
        <v>10</v>
      </c>
      <c r="W240" s="144"/>
      <c r="X240" s="273"/>
      <c r="Y240" s="144"/>
      <c r="Z240" s="144" t="s">
        <v>10</v>
      </c>
      <c r="AA240" s="144"/>
      <c r="AB240" s="144" t="s">
        <v>10</v>
      </c>
      <c r="AC240" s="144" t="s">
        <v>9</v>
      </c>
      <c r="AD240" s="144"/>
      <c r="AE240" s="144"/>
      <c r="AF240" s="144"/>
      <c r="AG240" s="144"/>
      <c r="AH240" s="144"/>
      <c r="AI240" s="144"/>
      <c r="AJ240" s="273"/>
      <c r="AK240" s="144" t="s">
        <v>9</v>
      </c>
      <c r="AL240" s="144"/>
      <c r="AM240" s="144" t="s">
        <v>9</v>
      </c>
      <c r="AN240" s="144" t="s">
        <v>9</v>
      </c>
      <c r="AO240" s="144" t="s">
        <v>9</v>
      </c>
      <c r="AP240" s="144"/>
      <c r="AQ240" s="144"/>
      <c r="AR240" s="144"/>
      <c r="AS240" s="144"/>
      <c r="AT240" s="69"/>
      <c r="AU240" s="69"/>
      <c r="AV240" s="3"/>
      <c r="AW240" s="62"/>
      <c r="AX240" s="3"/>
      <c r="AY240" s="2"/>
      <c r="AZ240" s="62"/>
      <c r="BA240" s="3"/>
      <c r="BB240" s="62"/>
    </row>
    <row r="241" spans="1:54" ht="34.5" customHeight="1">
      <c r="A241" s="289" t="s">
        <v>511</v>
      </c>
      <c r="B241" s="166" t="s">
        <v>444</v>
      </c>
      <c r="C241" s="167">
        <f t="shared" si="47"/>
        <v>-3.3000000000000003</v>
      </c>
      <c r="D241" s="168">
        <f t="shared" si="50"/>
        <v>5</v>
      </c>
      <c r="E241" s="211">
        <f>COUNTIF(P241:AS241,"W")+COUNTIF(P241:AS241,"WL")+COUNTIF(P241:AS241,"WLL")+COUNTIF(P241:AS241,"WW")+COUNTIF(P241:AS241,"WW")+COUNTIF(P241:AS241,"WWL")+COUNTIF(P241:AS241,"WWL")+COUNTIF(P241:AS241,"WWW")+COUNTIF(P241:AS241,"WWW")+COUNTIF(P241:AS241,"WWW")</f>
        <v>0</v>
      </c>
      <c r="F241" s="211">
        <f>COUNTIF(P241:AS241,"L")+COUNTIF(P241:AS241,"WL")+COUNTIF(P241:AS241,"WWL")+COUNTIF(P241:AS241,"LL")+COUNTIF(P241:AS241,"LL")+COUNTIF(P241:AS241,"WLL")+COUNTIF(P241:AS241,"WLL")+COUNTIF(P241:AS241,"LLL")+COUNTIF(P241:AS241,"LLL")+COUNTIF(P241:AS241,"LLL")</f>
        <v>5</v>
      </c>
      <c r="G241" s="127">
        <f t="shared" si="48"/>
        <v>-5</v>
      </c>
      <c r="H241" s="127">
        <f t="shared" si="49"/>
        <v>0</v>
      </c>
      <c r="I241" s="139">
        <v>20</v>
      </c>
      <c r="J241" s="139">
        <v>24</v>
      </c>
      <c r="K241" s="139">
        <v>24</v>
      </c>
      <c r="L241" s="139">
        <v>40</v>
      </c>
      <c r="M241" s="139">
        <v>40</v>
      </c>
      <c r="N241" s="139">
        <v>40</v>
      </c>
      <c r="O241" s="139">
        <v>0</v>
      </c>
      <c r="P241" s="144" t="s">
        <v>42</v>
      </c>
      <c r="Q241" s="144"/>
      <c r="R241" s="144"/>
      <c r="S241" s="144"/>
      <c r="T241" s="144"/>
      <c r="U241" s="144"/>
      <c r="V241" s="336"/>
      <c r="W241" s="144"/>
      <c r="X241" s="273"/>
      <c r="Y241" s="144"/>
      <c r="Z241" s="144"/>
      <c r="AA241" s="144"/>
      <c r="AB241" s="144"/>
      <c r="AC241" s="144"/>
      <c r="AD241" s="144" t="s">
        <v>42</v>
      </c>
      <c r="AE241" s="144"/>
      <c r="AF241" s="144" t="s">
        <v>10</v>
      </c>
      <c r="AG241" s="144" t="s">
        <v>10</v>
      </c>
      <c r="AH241" s="144"/>
      <c r="AI241" s="144" t="s">
        <v>10</v>
      </c>
      <c r="AJ241" s="273"/>
      <c r="AK241" s="144"/>
      <c r="AL241" s="144"/>
      <c r="AM241" s="144" t="s">
        <v>10</v>
      </c>
      <c r="AN241" s="144" t="s">
        <v>10</v>
      </c>
      <c r="AO241" s="144"/>
      <c r="AP241" s="144"/>
      <c r="AQ241" s="144"/>
      <c r="AR241" s="144"/>
      <c r="AS241" s="144"/>
      <c r="AT241" s="69"/>
      <c r="AU241" s="69"/>
      <c r="AV241" s="3"/>
      <c r="AW241" s="62"/>
      <c r="AX241" s="3"/>
      <c r="AY241" s="2"/>
      <c r="AZ241" s="62"/>
      <c r="BA241" s="3"/>
      <c r="BB241" s="62"/>
    </row>
    <row r="242" spans="1:54" ht="34.5" customHeight="1">
      <c r="A242" s="289" t="s">
        <v>502</v>
      </c>
      <c r="B242" s="166" t="s">
        <v>444</v>
      </c>
      <c r="C242" s="167">
        <f aca="true" t="shared" si="53" ref="C242:C251">G242*0.66</f>
        <v>4.62</v>
      </c>
      <c r="D242" s="168">
        <f aca="true" t="shared" si="54" ref="D242:D251">E242+F242</f>
        <v>27</v>
      </c>
      <c r="E242" s="211">
        <f t="shared" si="51"/>
        <v>17</v>
      </c>
      <c r="F242" s="211">
        <f t="shared" si="52"/>
        <v>10</v>
      </c>
      <c r="G242" s="127">
        <f aca="true" t="shared" si="55" ref="G242:G251">E242-F242</f>
        <v>7</v>
      </c>
      <c r="H242" s="127">
        <f aca="true" t="shared" si="56" ref="H242:H251">SUM(E242/D242%)</f>
        <v>62.96296296296296</v>
      </c>
      <c r="I242" s="139">
        <v>20</v>
      </c>
      <c r="J242" s="139">
        <v>24</v>
      </c>
      <c r="K242" s="139">
        <v>24</v>
      </c>
      <c r="L242" s="139">
        <v>40</v>
      </c>
      <c r="M242" s="139">
        <v>40</v>
      </c>
      <c r="N242" s="139">
        <v>40</v>
      </c>
      <c r="O242" s="139">
        <v>15</v>
      </c>
      <c r="P242" s="144" t="s">
        <v>9</v>
      </c>
      <c r="Q242" s="144" t="s">
        <v>10</v>
      </c>
      <c r="R242" s="144" t="s">
        <v>490</v>
      </c>
      <c r="S242" s="144" t="s">
        <v>9</v>
      </c>
      <c r="T242" s="144" t="s">
        <v>9</v>
      </c>
      <c r="U242" s="144" t="s">
        <v>9</v>
      </c>
      <c r="V242" s="336" t="s">
        <v>10</v>
      </c>
      <c r="W242" s="144" t="s">
        <v>10</v>
      </c>
      <c r="X242" s="273" t="s">
        <v>9</v>
      </c>
      <c r="Y242" s="144"/>
      <c r="Z242" s="144" t="s">
        <v>10</v>
      </c>
      <c r="AA242" s="144" t="s">
        <v>9</v>
      </c>
      <c r="AB242" s="144" t="s">
        <v>10</v>
      </c>
      <c r="AC242" s="144" t="s">
        <v>10</v>
      </c>
      <c r="AD242" s="144" t="s">
        <v>9</v>
      </c>
      <c r="AE242" s="144" t="s">
        <v>9</v>
      </c>
      <c r="AF242" s="144" t="s">
        <v>9</v>
      </c>
      <c r="AG242" s="144" t="s">
        <v>9</v>
      </c>
      <c r="AH242" s="144" t="s">
        <v>9</v>
      </c>
      <c r="AI242" s="144" t="s">
        <v>9</v>
      </c>
      <c r="AJ242" s="273" t="s">
        <v>9</v>
      </c>
      <c r="AK242" s="144" t="s">
        <v>9</v>
      </c>
      <c r="AL242" s="144" t="s">
        <v>488</v>
      </c>
      <c r="AM242" s="144" t="s">
        <v>9</v>
      </c>
      <c r="AN242" s="144" t="s">
        <v>10</v>
      </c>
      <c r="AO242" s="144" t="s">
        <v>10</v>
      </c>
      <c r="AP242" s="144"/>
      <c r="AQ242" s="144"/>
      <c r="AR242" s="144"/>
      <c r="AS242" s="144"/>
      <c r="AT242" s="69"/>
      <c r="AU242" s="69"/>
      <c r="AV242" s="3"/>
      <c r="AW242" s="62"/>
      <c r="AX242" s="3"/>
      <c r="AY242" s="2"/>
      <c r="AZ242" s="62"/>
      <c r="BA242" s="3"/>
      <c r="BB242" s="62"/>
    </row>
    <row r="243" spans="1:54" ht="34.5" customHeight="1">
      <c r="A243" s="289" t="s">
        <v>478</v>
      </c>
      <c r="B243" s="166" t="s">
        <v>444</v>
      </c>
      <c r="C243" s="167">
        <f t="shared" si="53"/>
        <v>-5.94</v>
      </c>
      <c r="D243" s="168">
        <f t="shared" si="54"/>
        <v>27</v>
      </c>
      <c r="E243" s="211">
        <f t="shared" si="51"/>
        <v>9</v>
      </c>
      <c r="F243" s="211">
        <f t="shared" si="52"/>
        <v>18</v>
      </c>
      <c r="G243" s="127">
        <f t="shared" si="55"/>
        <v>-9</v>
      </c>
      <c r="H243" s="127">
        <f t="shared" si="56"/>
        <v>33.33333333333333</v>
      </c>
      <c r="I243" s="139">
        <v>20</v>
      </c>
      <c r="J243" s="139">
        <v>24</v>
      </c>
      <c r="K243" s="139">
        <v>24</v>
      </c>
      <c r="L243" s="139">
        <v>40</v>
      </c>
      <c r="M243" s="139">
        <v>40</v>
      </c>
      <c r="N243" s="139">
        <v>40</v>
      </c>
      <c r="O243" s="139">
        <v>20</v>
      </c>
      <c r="P243" s="144" t="s">
        <v>10</v>
      </c>
      <c r="Q243" s="144" t="s">
        <v>9</v>
      </c>
      <c r="R243" s="144" t="s">
        <v>10</v>
      </c>
      <c r="S243" s="144" t="s">
        <v>10</v>
      </c>
      <c r="T243" s="144" t="s">
        <v>490</v>
      </c>
      <c r="U243" s="144" t="s">
        <v>10</v>
      </c>
      <c r="V243" s="336" t="s">
        <v>10</v>
      </c>
      <c r="W243" s="144" t="s">
        <v>10</v>
      </c>
      <c r="X243" s="273" t="s">
        <v>9</v>
      </c>
      <c r="Y243" s="144"/>
      <c r="Z243" s="144" t="s">
        <v>10</v>
      </c>
      <c r="AA243" s="144" t="s">
        <v>10</v>
      </c>
      <c r="AB243" s="144" t="s">
        <v>10</v>
      </c>
      <c r="AC243" s="144" t="s">
        <v>10</v>
      </c>
      <c r="AD243" s="144" t="s">
        <v>9</v>
      </c>
      <c r="AE243" s="144" t="s">
        <v>10</v>
      </c>
      <c r="AF243" s="144" t="s">
        <v>9</v>
      </c>
      <c r="AG243" s="144" t="s">
        <v>9</v>
      </c>
      <c r="AH243" s="144" t="s">
        <v>10</v>
      </c>
      <c r="AI243" s="144" t="s">
        <v>9</v>
      </c>
      <c r="AJ243" s="273" t="s">
        <v>490</v>
      </c>
      <c r="AK243" s="144" t="s">
        <v>10</v>
      </c>
      <c r="AL243" s="144" t="s">
        <v>9</v>
      </c>
      <c r="AM243" s="144" t="s">
        <v>9</v>
      </c>
      <c r="AN243" s="144" t="s">
        <v>10</v>
      </c>
      <c r="AO243" s="144" t="s">
        <v>9</v>
      </c>
      <c r="AP243" s="144"/>
      <c r="AQ243" s="144"/>
      <c r="AR243" s="144"/>
      <c r="AS243" s="144"/>
      <c r="AT243" s="69"/>
      <c r="AU243" s="69"/>
      <c r="AV243" s="3"/>
      <c r="AW243" s="62"/>
      <c r="AX243" s="3"/>
      <c r="AY243" s="2"/>
      <c r="AZ243" s="62"/>
      <c r="BA243" s="3"/>
      <c r="BB243" s="62"/>
    </row>
    <row r="244" spans="1:54" ht="34.5" customHeight="1">
      <c r="A244" s="289" t="s">
        <v>510</v>
      </c>
      <c r="B244" s="166" t="s">
        <v>444</v>
      </c>
      <c r="C244" s="167">
        <f>G244*0.66</f>
        <v>-0.66</v>
      </c>
      <c r="D244" s="168">
        <f>E244+F244</f>
        <v>1</v>
      </c>
      <c r="E244" s="211">
        <f>COUNTIF(P244:AS244,"W")+COUNTIF(P244:AS244,"WL")+COUNTIF(P244:AS244,"WLL")+COUNTIF(P244:AS244,"WW")+COUNTIF(P244:AS244,"WW")+COUNTIF(P244:AS244,"WWL")+COUNTIF(P244:AS244,"WWL")+COUNTIF(P244:AS244,"WWW")+COUNTIF(P244:AS244,"WWW")+COUNTIF(P244:AS244,"WWW")</f>
        <v>0</v>
      </c>
      <c r="F244" s="211">
        <f>COUNTIF(P244:AS244,"L")+COUNTIF(P244:AS244,"WL")+COUNTIF(P244:AS244,"WWL")+COUNTIF(P244:AS244,"LL")+COUNTIF(P244:AS244,"LL")+COUNTIF(P244:AS244,"WLL")+COUNTIF(P244:AS244,"WLL")+COUNTIF(P244:AS244,"LLL")+COUNTIF(P244:AS244,"LLL")+COUNTIF(P244:AS244,"LLL")</f>
        <v>1</v>
      </c>
      <c r="G244" s="127">
        <f>E244-F244</f>
        <v>-1</v>
      </c>
      <c r="H244" s="127">
        <f>SUM(E244/D244%)</f>
        <v>0</v>
      </c>
      <c r="I244" s="139">
        <v>20</v>
      </c>
      <c r="J244" s="139">
        <v>24</v>
      </c>
      <c r="K244" s="139">
        <v>24</v>
      </c>
      <c r="L244" s="139">
        <v>40</v>
      </c>
      <c r="M244" s="139">
        <v>40</v>
      </c>
      <c r="N244" s="139">
        <v>40</v>
      </c>
      <c r="O244" s="139">
        <v>0</v>
      </c>
      <c r="P244" s="144" t="s">
        <v>42</v>
      </c>
      <c r="Q244" s="144"/>
      <c r="R244" s="144"/>
      <c r="S244" s="144"/>
      <c r="T244" s="144"/>
      <c r="U244" s="144"/>
      <c r="V244" s="336"/>
      <c r="W244" s="144"/>
      <c r="X244" s="273"/>
      <c r="Y244" s="144"/>
      <c r="Z244" s="144"/>
      <c r="AA244" s="144"/>
      <c r="AB244" s="144"/>
      <c r="AC244" s="144"/>
      <c r="AD244" s="144" t="s">
        <v>10</v>
      </c>
      <c r="AE244" s="144"/>
      <c r="AF244" s="144"/>
      <c r="AG244" s="144"/>
      <c r="AH244" s="144"/>
      <c r="AI244" s="144"/>
      <c r="AJ244" s="273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69"/>
      <c r="AU244" s="69"/>
      <c r="AV244" s="3"/>
      <c r="AW244" s="62"/>
      <c r="AX244" s="3"/>
      <c r="AY244" s="2"/>
      <c r="AZ244" s="62"/>
      <c r="BA244" s="3"/>
      <c r="BB244" s="62"/>
    </row>
    <row r="245" spans="1:54" ht="34.5" customHeight="1">
      <c r="A245" s="289" t="s">
        <v>479</v>
      </c>
      <c r="B245" s="166" t="s">
        <v>444</v>
      </c>
      <c r="C245" s="167">
        <f t="shared" si="53"/>
        <v>-2.64</v>
      </c>
      <c r="D245" s="168">
        <f t="shared" si="54"/>
        <v>4</v>
      </c>
      <c r="E245" s="211">
        <f t="shared" si="51"/>
        <v>0</v>
      </c>
      <c r="F245" s="211">
        <f t="shared" si="52"/>
        <v>4</v>
      </c>
      <c r="G245" s="127">
        <f t="shared" si="55"/>
        <v>-4</v>
      </c>
      <c r="H245" s="127">
        <f t="shared" si="56"/>
        <v>0</v>
      </c>
      <c r="I245" s="139">
        <v>20</v>
      </c>
      <c r="J245" s="139">
        <v>24</v>
      </c>
      <c r="K245" s="139">
        <v>24</v>
      </c>
      <c r="L245" s="139">
        <v>40</v>
      </c>
      <c r="M245" s="139">
        <v>40</v>
      </c>
      <c r="N245" s="139">
        <v>40</v>
      </c>
      <c r="O245" s="139">
        <v>25</v>
      </c>
      <c r="P245" s="144"/>
      <c r="Q245" s="144" t="s">
        <v>10</v>
      </c>
      <c r="R245" s="144"/>
      <c r="S245" s="144" t="s">
        <v>10</v>
      </c>
      <c r="T245" s="144"/>
      <c r="U245" s="144"/>
      <c r="V245" s="336"/>
      <c r="W245" s="144" t="s">
        <v>10</v>
      </c>
      <c r="X245" s="273" t="s">
        <v>10</v>
      </c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273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69"/>
      <c r="AU245" s="69"/>
      <c r="AV245" s="3"/>
      <c r="AW245" s="62"/>
      <c r="AX245" s="3"/>
      <c r="AY245" s="2"/>
      <c r="AZ245" s="62"/>
      <c r="BA245" s="3"/>
      <c r="BB245" s="62"/>
    </row>
    <row r="246" spans="1:54" ht="34.5" customHeight="1">
      <c r="A246" s="289" t="s">
        <v>480</v>
      </c>
      <c r="B246" s="166" t="s">
        <v>444</v>
      </c>
      <c r="C246" s="167">
        <f t="shared" si="53"/>
        <v>5.94</v>
      </c>
      <c r="D246" s="168">
        <f t="shared" si="54"/>
        <v>23</v>
      </c>
      <c r="E246" s="211">
        <f t="shared" si="51"/>
        <v>16</v>
      </c>
      <c r="F246" s="211">
        <f t="shared" si="52"/>
        <v>7</v>
      </c>
      <c r="G246" s="127">
        <f t="shared" si="55"/>
        <v>9</v>
      </c>
      <c r="H246" s="127">
        <f t="shared" si="56"/>
        <v>69.56521739130434</v>
      </c>
      <c r="I246" s="139">
        <v>20</v>
      </c>
      <c r="J246" s="139">
        <v>24</v>
      </c>
      <c r="K246" s="139">
        <v>24</v>
      </c>
      <c r="L246" s="139">
        <v>40</v>
      </c>
      <c r="M246" s="139">
        <v>40</v>
      </c>
      <c r="N246" s="139">
        <v>40</v>
      </c>
      <c r="O246" s="139">
        <v>-4</v>
      </c>
      <c r="P246" s="144" t="s">
        <v>9</v>
      </c>
      <c r="Q246" s="144" t="s">
        <v>9</v>
      </c>
      <c r="R246" s="144" t="s">
        <v>9</v>
      </c>
      <c r="S246" s="144" t="s">
        <v>9</v>
      </c>
      <c r="T246" s="144" t="s">
        <v>9</v>
      </c>
      <c r="U246" s="144" t="s">
        <v>9</v>
      </c>
      <c r="V246" s="336" t="s">
        <v>9</v>
      </c>
      <c r="W246" s="144" t="s">
        <v>9</v>
      </c>
      <c r="X246" s="273" t="s">
        <v>9</v>
      </c>
      <c r="Y246" s="144"/>
      <c r="Z246" s="144" t="s">
        <v>9</v>
      </c>
      <c r="AA246" s="144" t="s">
        <v>10</v>
      </c>
      <c r="AB246" s="144" t="s">
        <v>10</v>
      </c>
      <c r="AC246" s="144" t="s">
        <v>9</v>
      </c>
      <c r="AD246" s="144" t="s">
        <v>10</v>
      </c>
      <c r="AE246" s="144" t="s">
        <v>10</v>
      </c>
      <c r="AF246" s="144" t="s">
        <v>10</v>
      </c>
      <c r="AG246" s="144" t="s">
        <v>10</v>
      </c>
      <c r="AH246" s="144" t="s">
        <v>9</v>
      </c>
      <c r="AI246" s="144" t="s">
        <v>9</v>
      </c>
      <c r="AJ246" s="273" t="s">
        <v>9</v>
      </c>
      <c r="AK246" s="144" t="s">
        <v>9</v>
      </c>
      <c r="AL246" s="144" t="s">
        <v>9</v>
      </c>
      <c r="AM246" s="144"/>
      <c r="AN246" s="144"/>
      <c r="AO246" s="144" t="s">
        <v>10</v>
      </c>
      <c r="AP246" s="144"/>
      <c r="AQ246" s="144"/>
      <c r="AR246" s="144"/>
      <c r="AS246" s="144"/>
      <c r="AT246" s="69"/>
      <c r="AU246" s="69"/>
      <c r="AV246" s="3"/>
      <c r="AW246" s="62"/>
      <c r="AX246" s="3"/>
      <c r="AY246" s="2"/>
      <c r="AZ246" s="62"/>
      <c r="BA246" s="3"/>
      <c r="BB246" s="62"/>
    </row>
    <row r="247" spans="1:54" ht="34.5" customHeight="1" hidden="1">
      <c r="A247" s="289"/>
      <c r="B247" s="166" t="s">
        <v>444</v>
      </c>
      <c r="C247" s="167">
        <f t="shared" si="53"/>
        <v>0</v>
      </c>
      <c r="D247" s="168">
        <f t="shared" si="54"/>
        <v>0</v>
      </c>
      <c r="E247" s="211">
        <f t="shared" si="51"/>
        <v>0</v>
      </c>
      <c r="F247" s="211">
        <f t="shared" si="52"/>
        <v>0</v>
      </c>
      <c r="G247" s="127">
        <f t="shared" si="55"/>
        <v>0</v>
      </c>
      <c r="H247" s="127" t="e">
        <f t="shared" si="56"/>
        <v>#DIV/0!</v>
      </c>
      <c r="I247" s="139">
        <v>20</v>
      </c>
      <c r="J247" s="139">
        <v>24</v>
      </c>
      <c r="K247" s="139">
        <v>24</v>
      </c>
      <c r="L247" s="139">
        <v>40</v>
      </c>
      <c r="M247" s="139">
        <v>40</v>
      </c>
      <c r="N247" s="139">
        <v>40</v>
      </c>
      <c r="O247" s="139">
        <v>0</v>
      </c>
      <c r="P247" s="144"/>
      <c r="Q247" s="144"/>
      <c r="R247" s="144"/>
      <c r="S247" s="144"/>
      <c r="T247" s="144"/>
      <c r="U247" s="144"/>
      <c r="V247" s="336"/>
      <c r="W247" s="144"/>
      <c r="X247" s="273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273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69"/>
      <c r="AU247" s="69"/>
      <c r="AV247" s="3"/>
      <c r="AW247" s="62"/>
      <c r="AX247" s="3"/>
      <c r="AY247" s="2"/>
      <c r="AZ247" s="62"/>
      <c r="BA247" s="3"/>
      <c r="BB247" s="62"/>
    </row>
    <row r="248" spans="1:54" ht="34.5" customHeight="1">
      <c r="A248" s="289" t="s">
        <v>504</v>
      </c>
      <c r="B248" s="166" t="s">
        <v>444</v>
      </c>
      <c r="C248" s="167">
        <f>G248*0.66</f>
        <v>1.98</v>
      </c>
      <c r="D248" s="168">
        <f>E248+F248</f>
        <v>3</v>
      </c>
      <c r="E248" s="211">
        <f>COUNTIF(P248:AS248,"W")+COUNTIF(P248:AS248,"WL")+COUNTIF(P248:AS248,"WLL")+COUNTIF(P248:AS248,"WW")+COUNTIF(P248:AS248,"WW")+COUNTIF(P248:AS248,"WWL")+COUNTIF(P248:AS248,"WWL")+COUNTIF(P248:AS248,"WWW")+COUNTIF(P248:AS248,"WWW")+COUNTIF(P248:AS248,"WWW")</f>
        <v>3</v>
      </c>
      <c r="F248" s="211">
        <f>COUNTIF(P248:AS248,"L")+COUNTIF(P248:AS248,"WL")+COUNTIF(P248:AS248,"WWL")+COUNTIF(P248:AS248,"LL")+COUNTIF(P248:AS248,"LL")+COUNTIF(P248:AS248,"WLL")+COUNTIF(P248:AS248,"WLL")+COUNTIF(P248:AS248,"LLL")+COUNTIF(P248:AS248,"LLL")+COUNTIF(P248:AS248,"LLL")</f>
        <v>0</v>
      </c>
      <c r="G248" s="127">
        <f>E248-F248</f>
        <v>3</v>
      </c>
      <c r="H248" s="127">
        <f>SUM(E248/D248%)</f>
        <v>100</v>
      </c>
      <c r="I248" s="139">
        <v>20</v>
      </c>
      <c r="J248" s="139">
        <v>24</v>
      </c>
      <c r="K248" s="139">
        <v>24</v>
      </c>
      <c r="L248" s="139">
        <v>40</v>
      </c>
      <c r="M248" s="139">
        <v>40</v>
      </c>
      <c r="N248" s="139">
        <v>40</v>
      </c>
      <c r="O248" s="139">
        <v>0</v>
      </c>
      <c r="P248" s="144"/>
      <c r="Q248" s="144" t="s">
        <v>42</v>
      </c>
      <c r="R248" s="144"/>
      <c r="S248" s="144" t="s">
        <v>42</v>
      </c>
      <c r="T248" s="144"/>
      <c r="U248" s="144"/>
      <c r="V248" s="336"/>
      <c r="W248" s="144" t="s">
        <v>42</v>
      </c>
      <c r="X248" s="273" t="s">
        <v>42</v>
      </c>
      <c r="Y248" s="144"/>
      <c r="Z248" s="144"/>
      <c r="AA248" s="144" t="s">
        <v>9</v>
      </c>
      <c r="AB248" s="144"/>
      <c r="AC248" s="144"/>
      <c r="AD248" s="144"/>
      <c r="AE248" s="144" t="s">
        <v>9</v>
      </c>
      <c r="AF248" s="144"/>
      <c r="AG248" s="144"/>
      <c r="AH248" s="144" t="s">
        <v>9</v>
      </c>
      <c r="AI248" s="144"/>
      <c r="AJ248" s="273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69"/>
      <c r="AU248" s="69"/>
      <c r="AV248" s="3"/>
      <c r="AW248" s="62"/>
      <c r="AX248" s="3"/>
      <c r="AY248" s="2"/>
      <c r="AZ248" s="62"/>
      <c r="BA248" s="3"/>
      <c r="BB248" s="62"/>
    </row>
    <row r="249" spans="1:54" ht="34.5" customHeight="1">
      <c r="A249" s="289" t="s">
        <v>481</v>
      </c>
      <c r="B249" s="166" t="s">
        <v>444</v>
      </c>
      <c r="C249" s="167">
        <f t="shared" si="53"/>
        <v>-1.32</v>
      </c>
      <c r="D249" s="168">
        <f t="shared" si="54"/>
        <v>2</v>
      </c>
      <c r="E249" s="211">
        <f t="shared" si="51"/>
        <v>0</v>
      </c>
      <c r="F249" s="211">
        <f t="shared" si="52"/>
        <v>2</v>
      </c>
      <c r="G249" s="127">
        <f t="shared" si="55"/>
        <v>-2</v>
      </c>
      <c r="H249" s="127">
        <f t="shared" si="56"/>
        <v>0</v>
      </c>
      <c r="I249" s="139">
        <v>20</v>
      </c>
      <c r="J249" s="139">
        <v>24</v>
      </c>
      <c r="K249" s="139">
        <v>24</v>
      </c>
      <c r="L249" s="139">
        <v>40</v>
      </c>
      <c r="M249" s="139">
        <v>40</v>
      </c>
      <c r="N249" s="139">
        <v>40</v>
      </c>
      <c r="O249" s="139">
        <v>10</v>
      </c>
      <c r="P249" s="144" t="s">
        <v>10</v>
      </c>
      <c r="Q249" s="144"/>
      <c r="R249" s="144"/>
      <c r="S249" s="144"/>
      <c r="T249" s="144"/>
      <c r="U249" s="144"/>
      <c r="V249" s="336"/>
      <c r="W249" s="144"/>
      <c r="X249" s="273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273"/>
      <c r="AK249" s="144" t="s">
        <v>10</v>
      </c>
      <c r="AL249" s="144"/>
      <c r="AM249" s="144"/>
      <c r="AN249" s="144"/>
      <c r="AO249" s="144"/>
      <c r="AP249" s="144"/>
      <c r="AQ249" s="144"/>
      <c r="AR249" s="144"/>
      <c r="AS249" s="144"/>
      <c r="AT249" s="69"/>
      <c r="AU249" s="69"/>
      <c r="AV249" s="3"/>
      <c r="AW249" s="62"/>
      <c r="AX249" s="3"/>
      <c r="AY249" s="2"/>
      <c r="AZ249" s="62"/>
      <c r="BA249" s="3"/>
      <c r="BB249" s="62"/>
    </row>
    <row r="250" spans="1:54" ht="34.5" customHeight="1" thickBot="1">
      <c r="A250" s="289" t="s">
        <v>482</v>
      </c>
      <c r="B250" s="166" t="s">
        <v>444</v>
      </c>
      <c r="C250" s="167">
        <f t="shared" si="53"/>
        <v>-4.62</v>
      </c>
      <c r="D250" s="168">
        <f t="shared" si="54"/>
        <v>23</v>
      </c>
      <c r="E250" s="211">
        <f t="shared" si="51"/>
        <v>8</v>
      </c>
      <c r="F250" s="211">
        <f t="shared" si="52"/>
        <v>15</v>
      </c>
      <c r="G250" s="127">
        <f t="shared" si="55"/>
        <v>-7</v>
      </c>
      <c r="H250" s="127">
        <f t="shared" si="56"/>
        <v>34.78260869565217</v>
      </c>
      <c r="I250" s="139">
        <v>20</v>
      </c>
      <c r="J250" s="139">
        <v>24</v>
      </c>
      <c r="K250" s="139">
        <v>24</v>
      </c>
      <c r="L250" s="139">
        <v>40</v>
      </c>
      <c r="M250" s="139">
        <v>40</v>
      </c>
      <c r="N250" s="139">
        <v>40</v>
      </c>
      <c r="O250" s="139">
        <v>20</v>
      </c>
      <c r="P250" s="144" t="s">
        <v>10</v>
      </c>
      <c r="Q250" s="144" t="s">
        <v>10</v>
      </c>
      <c r="R250" s="144" t="s">
        <v>10</v>
      </c>
      <c r="S250" s="144" t="s">
        <v>10</v>
      </c>
      <c r="T250" s="144" t="s">
        <v>9</v>
      </c>
      <c r="U250" s="144" t="s">
        <v>10</v>
      </c>
      <c r="V250" s="336" t="s">
        <v>10</v>
      </c>
      <c r="W250" s="144" t="s">
        <v>10</v>
      </c>
      <c r="X250" s="273" t="s">
        <v>9</v>
      </c>
      <c r="Y250" s="144"/>
      <c r="Z250" s="144" t="s">
        <v>10</v>
      </c>
      <c r="AA250" s="144" t="s">
        <v>10</v>
      </c>
      <c r="AB250" s="144" t="s">
        <v>9</v>
      </c>
      <c r="AC250" s="144" t="s">
        <v>10</v>
      </c>
      <c r="AD250" s="144" t="s">
        <v>10</v>
      </c>
      <c r="AE250" s="144" t="s">
        <v>9</v>
      </c>
      <c r="AF250" s="144" t="s">
        <v>10</v>
      </c>
      <c r="AG250" s="144" t="s">
        <v>9</v>
      </c>
      <c r="AH250" s="144" t="s">
        <v>9</v>
      </c>
      <c r="AI250" s="144" t="s">
        <v>10</v>
      </c>
      <c r="AJ250" s="273" t="s">
        <v>10</v>
      </c>
      <c r="AK250" s="144"/>
      <c r="AL250" s="144" t="s">
        <v>9</v>
      </c>
      <c r="AM250" s="144" t="s">
        <v>10</v>
      </c>
      <c r="AN250" s="144"/>
      <c r="AO250" s="144" t="s">
        <v>9</v>
      </c>
      <c r="AP250" s="144"/>
      <c r="AQ250" s="144"/>
      <c r="AR250" s="144"/>
      <c r="AS250" s="144"/>
      <c r="AT250" s="69"/>
      <c r="AU250" s="69"/>
      <c r="AV250" s="3"/>
      <c r="AW250" s="62"/>
      <c r="AX250" s="3"/>
      <c r="AY250" s="2"/>
      <c r="AZ250" s="62"/>
      <c r="BA250" s="3"/>
      <c r="BB250" s="62"/>
    </row>
    <row r="251" spans="1:54" s="303" customFormat="1" ht="34.5" customHeight="1" thickTop="1">
      <c r="A251" s="346" t="s">
        <v>279</v>
      </c>
      <c r="B251" s="291" t="s">
        <v>100</v>
      </c>
      <c r="C251" s="292">
        <f t="shared" si="53"/>
        <v>0</v>
      </c>
      <c r="D251" s="293">
        <f t="shared" si="54"/>
        <v>0</v>
      </c>
      <c r="E251" s="294">
        <f t="shared" si="51"/>
        <v>0</v>
      </c>
      <c r="F251" s="294">
        <f t="shared" si="52"/>
        <v>0</v>
      </c>
      <c r="G251" s="295">
        <f t="shared" si="55"/>
        <v>0</v>
      </c>
      <c r="H251" s="295" t="e">
        <f t="shared" si="56"/>
        <v>#DIV/0!</v>
      </c>
      <c r="I251" s="296">
        <v>-18</v>
      </c>
      <c r="J251" s="296">
        <v>-17</v>
      </c>
      <c r="K251" s="296">
        <v>-17</v>
      </c>
      <c r="L251" s="296">
        <v>-17</v>
      </c>
      <c r="M251" s="296">
        <v>-16</v>
      </c>
      <c r="N251" s="296">
        <v>-16</v>
      </c>
      <c r="O251" s="296">
        <v>-16</v>
      </c>
      <c r="P251" s="297"/>
      <c r="Q251" s="297"/>
      <c r="R251" s="297"/>
      <c r="S251" s="297"/>
      <c r="T251" s="297"/>
      <c r="U251" s="297"/>
      <c r="V251" s="339"/>
      <c r="W251" s="297"/>
      <c r="X251" s="298"/>
      <c r="Y251" s="297"/>
      <c r="Z251" s="297"/>
      <c r="AA251" s="297"/>
      <c r="AB251" s="297"/>
      <c r="AC251" s="297"/>
      <c r="AD251" s="297"/>
      <c r="AE251" s="297"/>
      <c r="AF251" s="297"/>
      <c r="AG251" s="297"/>
      <c r="AH251" s="297"/>
      <c r="AI251" s="297"/>
      <c r="AJ251" s="298"/>
      <c r="AK251" s="297"/>
      <c r="AL251" s="297"/>
      <c r="AM251" s="297"/>
      <c r="AN251" s="297"/>
      <c r="AO251" s="297"/>
      <c r="AP251" s="297"/>
      <c r="AQ251" s="297"/>
      <c r="AR251" s="297"/>
      <c r="AS251" s="297"/>
      <c r="AT251" s="299"/>
      <c r="AU251" s="299"/>
      <c r="AV251" s="300"/>
      <c r="AW251" s="301"/>
      <c r="AX251" s="300"/>
      <c r="AY251" s="302"/>
      <c r="AZ251" s="301"/>
      <c r="BA251" s="300"/>
      <c r="BB251" s="301"/>
    </row>
    <row r="252" spans="1:54" s="190" customFormat="1" ht="34.5" customHeight="1">
      <c r="A252" s="126" t="s">
        <v>388</v>
      </c>
      <c r="B252" s="166" t="s">
        <v>100</v>
      </c>
      <c r="C252" s="167">
        <f t="shared" si="47"/>
        <v>3.96</v>
      </c>
      <c r="D252" s="168">
        <f t="shared" si="50"/>
        <v>22</v>
      </c>
      <c r="E252" s="211">
        <f t="shared" si="51"/>
        <v>14</v>
      </c>
      <c r="F252" s="211">
        <f t="shared" si="52"/>
        <v>8</v>
      </c>
      <c r="G252" s="127">
        <f t="shared" si="48"/>
        <v>6</v>
      </c>
      <c r="H252" s="127">
        <f t="shared" si="49"/>
        <v>63.63636363636363</v>
      </c>
      <c r="I252" s="184"/>
      <c r="J252" s="184"/>
      <c r="K252" s="184"/>
      <c r="L252" s="184"/>
      <c r="M252" s="184">
        <v>-2</v>
      </c>
      <c r="N252" s="184">
        <v>-3</v>
      </c>
      <c r="O252" s="184">
        <v>-3</v>
      </c>
      <c r="P252" s="185" t="s">
        <v>9</v>
      </c>
      <c r="Q252" s="185" t="s">
        <v>10</v>
      </c>
      <c r="R252" s="185"/>
      <c r="S252" s="185" t="s">
        <v>9</v>
      </c>
      <c r="T252" s="185" t="s">
        <v>9</v>
      </c>
      <c r="U252" s="185" t="s">
        <v>9</v>
      </c>
      <c r="V252" s="334" t="s">
        <v>9</v>
      </c>
      <c r="W252" s="185" t="s">
        <v>9</v>
      </c>
      <c r="X252" s="271" t="s">
        <v>9</v>
      </c>
      <c r="Y252" s="185" t="s">
        <v>9</v>
      </c>
      <c r="Z252" s="185" t="s">
        <v>9</v>
      </c>
      <c r="AA252" s="185" t="s">
        <v>9</v>
      </c>
      <c r="AB252" s="185"/>
      <c r="AC252" s="185" t="s">
        <v>10</v>
      </c>
      <c r="AD252" s="192" t="s">
        <v>10</v>
      </c>
      <c r="AE252" s="185"/>
      <c r="AF252" s="185" t="s">
        <v>10</v>
      </c>
      <c r="AG252" s="185" t="s">
        <v>10</v>
      </c>
      <c r="AH252" s="185" t="s">
        <v>9</v>
      </c>
      <c r="AI252" s="185" t="s">
        <v>9</v>
      </c>
      <c r="AJ252" s="271" t="s">
        <v>10</v>
      </c>
      <c r="AK252" s="185" t="s">
        <v>9</v>
      </c>
      <c r="AL252" s="185" t="s">
        <v>10</v>
      </c>
      <c r="AM252" s="185" t="s">
        <v>9</v>
      </c>
      <c r="AN252" s="144" t="s">
        <v>10</v>
      </c>
      <c r="AO252" s="144"/>
      <c r="AP252" s="144"/>
      <c r="AQ252" s="144"/>
      <c r="AR252" s="144"/>
      <c r="AS252" s="144"/>
      <c r="AT252" s="186"/>
      <c r="AU252" s="186"/>
      <c r="AV252" s="187"/>
      <c r="AW252" s="188"/>
      <c r="AX252" s="187"/>
      <c r="AY252" s="189"/>
      <c r="AZ252" s="188"/>
      <c r="BA252" s="187"/>
      <c r="BB252" s="188"/>
    </row>
    <row r="253" spans="1:54" s="195" customFormat="1" ht="34.5" customHeight="1">
      <c r="A253" s="126" t="s">
        <v>263</v>
      </c>
      <c r="B253" s="166" t="s">
        <v>100</v>
      </c>
      <c r="C253" s="167">
        <f t="shared" si="47"/>
        <v>-1.32</v>
      </c>
      <c r="D253" s="168">
        <f t="shared" si="50"/>
        <v>24</v>
      </c>
      <c r="E253" s="211">
        <f t="shared" si="51"/>
        <v>11</v>
      </c>
      <c r="F253" s="211">
        <f t="shared" si="52"/>
        <v>13</v>
      </c>
      <c r="G253" s="127">
        <f t="shared" si="48"/>
        <v>-2</v>
      </c>
      <c r="H253" s="127">
        <f t="shared" si="49"/>
        <v>45.833333333333336</v>
      </c>
      <c r="I253" s="191">
        <v>13</v>
      </c>
      <c r="J253" s="191">
        <v>6</v>
      </c>
      <c r="K253" s="191">
        <v>3</v>
      </c>
      <c r="L253" s="191">
        <v>-2</v>
      </c>
      <c r="M253" s="191">
        <v>-2</v>
      </c>
      <c r="N253" s="191">
        <v>-2</v>
      </c>
      <c r="O253" s="191">
        <v>-4</v>
      </c>
      <c r="P253" s="192" t="s">
        <v>9</v>
      </c>
      <c r="Q253" s="192" t="s">
        <v>9</v>
      </c>
      <c r="R253" s="192"/>
      <c r="S253" s="192" t="s">
        <v>9</v>
      </c>
      <c r="T253" s="192"/>
      <c r="U253" s="192" t="s">
        <v>9</v>
      </c>
      <c r="V253" s="334" t="s">
        <v>10</v>
      </c>
      <c r="W253" s="192" t="s">
        <v>10</v>
      </c>
      <c r="X253" s="271" t="s">
        <v>9</v>
      </c>
      <c r="Y253" s="192" t="s">
        <v>9</v>
      </c>
      <c r="Z253" s="192" t="s">
        <v>10</v>
      </c>
      <c r="AA253" s="192" t="s">
        <v>10</v>
      </c>
      <c r="AB253" s="192" t="s">
        <v>10</v>
      </c>
      <c r="AC253" s="192" t="s">
        <v>9</v>
      </c>
      <c r="AD253" s="192" t="s">
        <v>10</v>
      </c>
      <c r="AE253" s="192" t="s">
        <v>9</v>
      </c>
      <c r="AF253" s="192" t="s">
        <v>10</v>
      </c>
      <c r="AG253" s="192" t="s">
        <v>9</v>
      </c>
      <c r="AH253" s="192" t="s">
        <v>10</v>
      </c>
      <c r="AI253" s="192" t="s">
        <v>10</v>
      </c>
      <c r="AJ253" s="271" t="s">
        <v>9</v>
      </c>
      <c r="AK253" s="192" t="s">
        <v>10</v>
      </c>
      <c r="AL253" s="192" t="s">
        <v>9</v>
      </c>
      <c r="AM253" s="192" t="s">
        <v>10</v>
      </c>
      <c r="AN253" s="144" t="s">
        <v>10</v>
      </c>
      <c r="AO253" s="144" t="s">
        <v>10</v>
      </c>
      <c r="AP253" s="144"/>
      <c r="AQ253" s="144"/>
      <c r="AR253" s="144"/>
      <c r="AS253" s="144"/>
      <c r="AT253" s="69"/>
      <c r="AU253" s="69"/>
      <c r="AV253" s="63"/>
      <c r="AW253" s="193"/>
      <c r="AX253" s="63"/>
      <c r="AY253" s="194"/>
      <c r="AZ253" s="193"/>
      <c r="BA253" s="63"/>
      <c r="BB253" s="193"/>
    </row>
    <row r="254" spans="1:54" s="195" customFormat="1" ht="34.5" customHeight="1">
      <c r="A254" s="126" t="s">
        <v>389</v>
      </c>
      <c r="B254" s="166" t="s">
        <v>100</v>
      </c>
      <c r="C254" s="167">
        <f t="shared" si="47"/>
        <v>-0.66</v>
      </c>
      <c r="D254" s="168">
        <f t="shared" si="50"/>
        <v>5</v>
      </c>
      <c r="E254" s="211">
        <f t="shared" si="51"/>
        <v>2</v>
      </c>
      <c r="F254" s="211">
        <f t="shared" si="52"/>
        <v>3</v>
      </c>
      <c r="G254" s="127">
        <f t="shared" si="48"/>
        <v>-1</v>
      </c>
      <c r="H254" s="127">
        <f t="shared" si="49"/>
        <v>40</v>
      </c>
      <c r="I254" s="191">
        <v>11</v>
      </c>
      <c r="J254" s="191">
        <v>12</v>
      </c>
      <c r="K254" s="191">
        <v>13</v>
      </c>
      <c r="L254" s="191">
        <v>13</v>
      </c>
      <c r="M254" s="191">
        <v>13</v>
      </c>
      <c r="N254" s="191">
        <v>12</v>
      </c>
      <c r="O254" s="191">
        <v>12</v>
      </c>
      <c r="P254" s="192"/>
      <c r="Q254" s="192" t="s">
        <v>10</v>
      </c>
      <c r="R254" s="192"/>
      <c r="S254" s="192"/>
      <c r="T254" s="192"/>
      <c r="U254" s="192"/>
      <c r="V254" s="334"/>
      <c r="W254" s="192"/>
      <c r="X254" s="271" t="s">
        <v>10</v>
      </c>
      <c r="Y254" s="192"/>
      <c r="Z254" s="192"/>
      <c r="AA254" s="192"/>
      <c r="AB254" s="192"/>
      <c r="AC254" s="192" t="s">
        <v>10</v>
      </c>
      <c r="AD254" s="192"/>
      <c r="AE254" s="192"/>
      <c r="AF254" s="192"/>
      <c r="AG254" s="192"/>
      <c r="AH254" s="192"/>
      <c r="AI254" s="192"/>
      <c r="AJ254" s="271" t="s">
        <v>9</v>
      </c>
      <c r="AK254" s="192"/>
      <c r="AL254" s="192" t="s">
        <v>9</v>
      </c>
      <c r="AM254" s="192"/>
      <c r="AN254" s="144"/>
      <c r="AO254" s="144"/>
      <c r="AP254" s="144"/>
      <c r="AQ254" s="144"/>
      <c r="AR254" s="144"/>
      <c r="AS254" s="144"/>
      <c r="AT254" s="69"/>
      <c r="AU254" s="69"/>
      <c r="AV254" s="63"/>
      <c r="AW254" s="193"/>
      <c r="AX254" s="63"/>
      <c r="AY254" s="194"/>
      <c r="AZ254" s="193"/>
      <c r="BA254" s="63"/>
      <c r="BB254" s="193"/>
    </row>
    <row r="255" spans="1:54" ht="34.5" customHeight="1" hidden="1">
      <c r="A255" s="179" t="s">
        <v>125</v>
      </c>
      <c r="B255" s="166" t="s">
        <v>100</v>
      </c>
      <c r="C255" s="167">
        <f t="shared" si="47"/>
        <v>0</v>
      </c>
      <c r="D255" s="168">
        <f t="shared" si="50"/>
        <v>0</v>
      </c>
      <c r="E255" s="211">
        <f t="shared" si="51"/>
        <v>0</v>
      </c>
      <c r="F255" s="211">
        <f t="shared" si="52"/>
        <v>0</v>
      </c>
      <c r="G255" s="127">
        <f t="shared" si="48"/>
        <v>0</v>
      </c>
      <c r="H255" s="127" t="e">
        <f t="shared" si="49"/>
        <v>#DIV/0!</v>
      </c>
      <c r="I255" s="139">
        <v>19</v>
      </c>
      <c r="J255" s="139">
        <v>14</v>
      </c>
      <c r="K255" s="139">
        <v>14</v>
      </c>
      <c r="L255" s="139">
        <v>14</v>
      </c>
      <c r="M255" s="139">
        <v>14</v>
      </c>
      <c r="N255" s="139"/>
      <c r="O255" s="139"/>
      <c r="P255" s="144"/>
      <c r="Q255" s="144"/>
      <c r="R255" s="144"/>
      <c r="S255" s="144"/>
      <c r="T255" s="144"/>
      <c r="U255" s="144"/>
      <c r="V255" s="336"/>
      <c r="W255" s="144"/>
      <c r="X255" s="273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273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69"/>
      <c r="AU255" s="69"/>
      <c r="AV255" s="3"/>
      <c r="AW255" s="62"/>
      <c r="AX255" s="3"/>
      <c r="AY255" s="2"/>
      <c r="AZ255" s="62"/>
      <c r="BA255" s="3"/>
      <c r="BB255" s="62"/>
    </row>
    <row r="256" spans="1:54" s="190" customFormat="1" ht="34.5" customHeight="1" hidden="1">
      <c r="A256" s="179" t="s">
        <v>207</v>
      </c>
      <c r="B256" s="180" t="s">
        <v>100</v>
      </c>
      <c r="C256" s="181">
        <f t="shared" si="47"/>
        <v>0</v>
      </c>
      <c r="D256" s="182">
        <f t="shared" si="50"/>
        <v>0</v>
      </c>
      <c r="E256" s="224">
        <f t="shared" si="51"/>
        <v>0</v>
      </c>
      <c r="F256" s="224">
        <f t="shared" si="52"/>
        <v>0</v>
      </c>
      <c r="G256" s="183">
        <f t="shared" si="48"/>
        <v>0</v>
      </c>
      <c r="H256" s="183" t="e">
        <f t="shared" si="49"/>
        <v>#DIV/0!</v>
      </c>
      <c r="I256" s="184"/>
      <c r="J256" s="184"/>
      <c r="K256" s="184"/>
      <c r="L256" s="184"/>
      <c r="M256" s="184"/>
      <c r="N256" s="184"/>
      <c r="O256" s="184"/>
      <c r="P256" s="185"/>
      <c r="Q256" s="185"/>
      <c r="R256" s="185"/>
      <c r="S256" s="185"/>
      <c r="T256" s="185"/>
      <c r="U256" s="185"/>
      <c r="V256" s="334"/>
      <c r="W256" s="185"/>
      <c r="X256" s="271"/>
      <c r="Y256" s="185"/>
      <c r="Z256" s="185"/>
      <c r="AA256" s="185"/>
      <c r="AB256" s="185"/>
      <c r="AC256" s="185"/>
      <c r="AD256" s="192"/>
      <c r="AE256" s="185"/>
      <c r="AF256" s="185"/>
      <c r="AG256" s="185"/>
      <c r="AH256" s="185"/>
      <c r="AI256" s="185"/>
      <c r="AJ256" s="271"/>
      <c r="AK256" s="185"/>
      <c r="AL256" s="185"/>
      <c r="AM256" s="185"/>
      <c r="AN256" s="144"/>
      <c r="AO256" s="144"/>
      <c r="AP256" s="144"/>
      <c r="AQ256" s="144"/>
      <c r="AR256" s="144"/>
      <c r="AS256" s="144"/>
      <c r="AT256" s="186"/>
      <c r="AU256" s="186"/>
      <c r="AV256" s="187"/>
      <c r="AW256" s="188"/>
      <c r="AX256" s="187"/>
      <c r="AY256" s="189"/>
      <c r="AZ256" s="188"/>
      <c r="BA256" s="187"/>
      <c r="BB256" s="188"/>
    </row>
    <row r="257" spans="1:54" ht="34.5" customHeight="1">
      <c r="A257" s="126" t="s">
        <v>86</v>
      </c>
      <c r="B257" s="166" t="s">
        <v>100</v>
      </c>
      <c r="C257" s="167">
        <f>G257*0.66</f>
        <v>0.66</v>
      </c>
      <c r="D257" s="168">
        <f>E257+F257</f>
        <v>1</v>
      </c>
      <c r="E257" s="211">
        <f>COUNTIF(P257:AS257,"W")+COUNTIF(P257:AS257,"WL")+COUNTIF(P257:AS257,"WLL")+COUNTIF(P257:AS257,"WW")+COUNTIF(P257:AS257,"WW")+COUNTIF(P257:AS257,"WWL")+COUNTIF(P257:AS257,"WWL")+COUNTIF(P257:AS257,"WWW")+COUNTIF(P257:AS257,"WWW")+COUNTIF(P257:AS257,"WWW")</f>
        <v>1</v>
      </c>
      <c r="F257" s="211">
        <f>COUNTIF(P257:AS257,"L")+COUNTIF(P257:AS257,"WL")+COUNTIF(P257:AS257,"WWL")+COUNTIF(P257:AS257,"LL")+COUNTIF(P257:AS257,"LL")+COUNTIF(P257:AS257,"WLL")+COUNTIF(P257:AS257,"WLL")+COUNTIF(P257:AS257,"LLL")+COUNTIF(P257:AS257,"LLL")+COUNTIF(P257:AS257,"LLL")</f>
        <v>0</v>
      </c>
      <c r="G257" s="127">
        <f>E257-F257</f>
        <v>1</v>
      </c>
      <c r="H257" s="127">
        <f>SUM(E257/D257%)</f>
        <v>100</v>
      </c>
      <c r="I257" s="139">
        <v>-21</v>
      </c>
      <c r="J257" s="139">
        <v>-21</v>
      </c>
      <c r="K257" s="139">
        <v>-21</v>
      </c>
      <c r="L257" s="139">
        <v>-21</v>
      </c>
      <c r="M257" s="139">
        <v>-21</v>
      </c>
      <c r="N257" s="139">
        <v>-23</v>
      </c>
      <c r="O257" s="139">
        <v>-23</v>
      </c>
      <c r="P257" s="144"/>
      <c r="Q257" s="144"/>
      <c r="R257" s="144"/>
      <c r="S257" s="144"/>
      <c r="T257" s="144" t="s">
        <v>9</v>
      </c>
      <c r="U257" s="144"/>
      <c r="V257" s="336"/>
      <c r="W257" s="144"/>
      <c r="X257" s="273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273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69"/>
      <c r="AU257" s="69"/>
      <c r="AV257" s="3"/>
      <c r="AW257" s="62"/>
      <c r="AX257" s="3"/>
      <c r="AY257" s="2"/>
      <c r="AZ257" s="62"/>
      <c r="BA257" s="3"/>
      <c r="BB257" s="62"/>
    </row>
    <row r="258" spans="1:54" s="195" customFormat="1" ht="34.5" customHeight="1">
      <c r="A258" s="126" t="s">
        <v>300</v>
      </c>
      <c r="B258" s="166" t="s">
        <v>100</v>
      </c>
      <c r="C258" s="167">
        <f>G258*0.66</f>
        <v>-5.28</v>
      </c>
      <c r="D258" s="168">
        <f t="shared" si="50"/>
        <v>18</v>
      </c>
      <c r="E258" s="211">
        <f t="shared" si="51"/>
        <v>5</v>
      </c>
      <c r="F258" s="211">
        <f t="shared" si="52"/>
        <v>13</v>
      </c>
      <c r="G258" s="127">
        <f>E258-F258</f>
        <v>-8</v>
      </c>
      <c r="H258" s="127">
        <f>SUM(E258/D258%)</f>
        <v>27.77777777777778</v>
      </c>
      <c r="I258" s="191">
        <v>5</v>
      </c>
      <c r="J258" s="191">
        <v>5</v>
      </c>
      <c r="K258" s="191">
        <v>-10</v>
      </c>
      <c r="L258" s="191">
        <v>-15</v>
      </c>
      <c r="M258" s="191">
        <v>-20</v>
      </c>
      <c r="N258" s="191">
        <v>-20</v>
      </c>
      <c r="O258" s="191">
        <v>-17</v>
      </c>
      <c r="P258" s="192" t="s">
        <v>10</v>
      </c>
      <c r="Q258" s="192"/>
      <c r="R258" s="192" t="s">
        <v>10</v>
      </c>
      <c r="S258" s="192"/>
      <c r="T258" s="192" t="s">
        <v>10</v>
      </c>
      <c r="U258" s="192"/>
      <c r="V258" s="334" t="s">
        <v>10</v>
      </c>
      <c r="W258" s="192"/>
      <c r="X258" s="271"/>
      <c r="Y258" s="192" t="s">
        <v>9</v>
      </c>
      <c r="Z258" s="192" t="s">
        <v>10</v>
      </c>
      <c r="AA258" s="192" t="s">
        <v>10</v>
      </c>
      <c r="AB258" s="192" t="s">
        <v>10</v>
      </c>
      <c r="AC258" s="192" t="s">
        <v>9</v>
      </c>
      <c r="AD258" s="192" t="s">
        <v>10</v>
      </c>
      <c r="AE258" s="192" t="s">
        <v>10</v>
      </c>
      <c r="AF258" s="192"/>
      <c r="AG258" s="192" t="s">
        <v>10</v>
      </c>
      <c r="AH258" s="192"/>
      <c r="AI258" s="192" t="s">
        <v>9</v>
      </c>
      <c r="AJ258" s="271"/>
      <c r="AK258" s="192" t="s">
        <v>9</v>
      </c>
      <c r="AL258" s="192" t="s">
        <v>10</v>
      </c>
      <c r="AM258" s="192" t="s">
        <v>9</v>
      </c>
      <c r="AN258" s="144" t="s">
        <v>10</v>
      </c>
      <c r="AO258" s="144" t="s">
        <v>10</v>
      </c>
      <c r="AP258" s="144"/>
      <c r="AQ258" s="144"/>
      <c r="AR258" s="144"/>
      <c r="AS258" s="144"/>
      <c r="AT258" s="69"/>
      <c r="AU258" s="69"/>
      <c r="AV258" s="63"/>
      <c r="AW258" s="193"/>
      <c r="AX258" s="63"/>
      <c r="AY258" s="194"/>
      <c r="AZ258" s="193"/>
      <c r="BA258" s="63"/>
      <c r="BB258" s="193"/>
    </row>
    <row r="259" spans="1:54" s="190" customFormat="1" ht="34.5" customHeight="1" hidden="1">
      <c r="A259" s="179" t="s">
        <v>413</v>
      </c>
      <c r="B259" s="166" t="s">
        <v>100</v>
      </c>
      <c r="C259" s="181">
        <f>G259*0.66</f>
        <v>0</v>
      </c>
      <c r="D259" s="182">
        <f>E259+F259</f>
        <v>0</v>
      </c>
      <c r="E259" s="224">
        <f>COUNTIF(P259:AS259,"W")+COUNTIF(P259:AS259,"WL")+COUNTIF(P259:AS259,"WLL")+COUNTIF(P259:AS259,"WW")+COUNTIF(P259:AS259,"WW")+COUNTIF(P259:AS259,"WWL")+COUNTIF(P259:AS259,"WWL")+COUNTIF(P259:AS259,"WWW")+COUNTIF(P259:AS259,"WWW")+COUNTIF(P259:AS259,"WWW")</f>
        <v>0</v>
      </c>
      <c r="F259" s="224">
        <f>COUNTIF(P259:AS259,"L")+COUNTIF(P259:AS259,"WL")+COUNTIF(P259:AS259,"WWL")+COUNTIF(P259:AS259,"LL")+COUNTIF(P259:AS259,"LL")+COUNTIF(P259:AS259,"WLL")+COUNTIF(P259:AS259,"WLL")+COUNTIF(P259:AS259,"LLL")+COUNTIF(P259:AS259,"LLL")+COUNTIF(P259:AS259,"LLL")</f>
        <v>0</v>
      </c>
      <c r="G259" s="183">
        <f>E259-F259</f>
        <v>0</v>
      </c>
      <c r="H259" s="183" t="e">
        <f>SUM(E259/D259%)</f>
        <v>#DIV/0!</v>
      </c>
      <c r="I259" s="184">
        <v>15</v>
      </c>
      <c r="J259" s="184">
        <v>15</v>
      </c>
      <c r="K259" s="184">
        <v>15</v>
      </c>
      <c r="L259" s="184">
        <v>15</v>
      </c>
      <c r="M259" s="184">
        <v>15</v>
      </c>
      <c r="N259" s="184">
        <v>15</v>
      </c>
      <c r="O259" s="184"/>
      <c r="P259" s="185"/>
      <c r="Q259" s="185"/>
      <c r="R259" s="185"/>
      <c r="S259" s="185"/>
      <c r="T259" s="185"/>
      <c r="U259" s="185"/>
      <c r="V259" s="334"/>
      <c r="W259" s="185"/>
      <c r="X259" s="271"/>
      <c r="Y259" s="185"/>
      <c r="Z259" s="185"/>
      <c r="AA259" s="185"/>
      <c r="AB259" s="185"/>
      <c r="AC259" s="185"/>
      <c r="AD259" s="192"/>
      <c r="AE259" s="185"/>
      <c r="AF259" s="185"/>
      <c r="AG259" s="185"/>
      <c r="AH259" s="185"/>
      <c r="AI259" s="185"/>
      <c r="AJ259" s="271"/>
      <c r="AK259" s="185"/>
      <c r="AL259" s="185"/>
      <c r="AM259" s="185"/>
      <c r="AN259" s="144"/>
      <c r="AO259" s="144"/>
      <c r="AP259" s="144"/>
      <c r="AQ259" s="144"/>
      <c r="AR259" s="144"/>
      <c r="AS259" s="144"/>
      <c r="AT259" s="186"/>
      <c r="AU259" s="186"/>
      <c r="AV259" s="187"/>
      <c r="AW259" s="188"/>
      <c r="AX259" s="187"/>
      <c r="AY259" s="189"/>
      <c r="AZ259" s="188"/>
      <c r="BA259" s="187"/>
      <c r="BB259" s="188"/>
    </row>
    <row r="260" spans="1:54" s="190" customFormat="1" ht="34.5" customHeight="1">
      <c r="A260" s="289" t="s">
        <v>515</v>
      </c>
      <c r="B260" s="166" t="s">
        <v>100</v>
      </c>
      <c r="C260" s="181">
        <f>G260*0.66</f>
        <v>1.32</v>
      </c>
      <c r="D260" s="182">
        <f>E260+F260</f>
        <v>2</v>
      </c>
      <c r="E260" s="224">
        <f>COUNTIF(P260:AS260,"W")+COUNTIF(P260:AS260,"WL")+COUNTIF(P260:AS260,"WLL")+COUNTIF(P260:AS260,"WW")+COUNTIF(P260:AS260,"WW")+COUNTIF(P260:AS260,"WWL")+COUNTIF(P260:AS260,"WWL")+COUNTIF(P260:AS260,"WWW")+COUNTIF(P260:AS260,"WWW")+COUNTIF(P260:AS260,"WWW")</f>
        <v>2</v>
      </c>
      <c r="F260" s="224">
        <f>COUNTIF(P260:AS260,"L")+COUNTIF(P260:AS260,"WL")+COUNTIF(P260:AS260,"WWL")+COUNTIF(P260:AS260,"LL")+COUNTIF(P260:AS260,"LL")+COUNTIF(P260:AS260,"WLL")+COUNTIF(P260:AS260,"WLL")+COUNTIF(P260:AS260,"LLL")+COUNTIF(P260:AS260,"LLL")+COUNTIF(P260:AS260,"LLL")</f>
        <v>0</v>
      </c>
      <c r="G260" s="183">
        <f>E260-F260</f>
        <v>2</v>
      </c>
      <c r="H260" s="183">
        <f>SUM(E260/D260%)</f>
        <v>100</v>
      </c>
      <c r="I260" s="184">
        <v>15</v>
      </c>
      <c r="J260" s="184">
        <v>15</v>
      </c>
      <c r="K260" s="184">
        <v>15</v>
      </c>
      <c r="L260" s="184">
        <v>15</v>
      </c>
      <c r="M260" s="184">
        <v>15</v>
      </c>
      <c r="N260" s="184">
        <v>0</v>
      </c>
      <c r="O260" s="184">
        <v>0</v>
      </c>
      <c r="P260" s="185"/>
      <c r="Q260" s="185"/>
      <c r="R260" s="185"/>
      <c r="S260" s="185"/>
      <c r="T260" s="185"/>
      <c r="U260" s="185"/>
      <c r="V260" s="334"/>
      <c r="W260" s="185"/>
      <c r="X260" s="271"/>
      <c r="Y260" s="185"/>
      <c r="Z260" s="185"/>
      <c r="AA260" s="185"/>
      <c r="AB260" s="185" t="s">
        <v>9</v>
      </c>
      <c r="AC260" s="185"/>
      <c r="AD260" s="192"/>
      <c r="AE260" s="185"/>
      <c r="AF260" s="185"/>
      <c r="AG260" s="185"/>
      <c r="AH260" s="185"/>
      <c r="AI260" s="185"/>
      <c r="AJ260" s="271" t="s">
        <v>9</v>
      </c>
      <c r="AK260" s="185"/>
      <c r="AL260" s="185"/>
      <c r="AM260" s="185"/>
      <c r="AN260" s="144"/>
      <c r="AO260" s="144"/>
      <c r="AP260" s="144"/>
      <c r="AQ260" s="144"/>
      <c r="AR260" s="144"/>
      <c r="AS260" s="144"/>
      <c r="AT260" s="186"/>
      <c r="AU260" s="186"/>
      <c r="AV260" s="187"/>
      <c r="AW260" s="188"/>
      <c r="AX260" s="187"/>
      <c r="AY260" s="189"/>
      <c r="AZ260" s="188"/>
      <c r="BA260" s="187"/>
      <c r="BB260" s="188"/>
    </row>
    <row r="261" spans="1:54" s="190" customFormat="1" ht="34.5" customHeight="1">
      <c r="A261" s="289" t="s">
        <v>486</v>
      </c>
      <c r="B261" s="166" t="s">
        <v>100</v>
      </c>
      <c r="C261" s="181">
        <f t="shared" si="47"/>
        <v>3.96</v>
      </c>
      <c r="D261" s="182">
        <f t="shared" si="50"/>
        <v>10</v>
      </c>
      <c r="E261" s="224">
        <f t="shared" si="51"/>
        <v>8</v>
      </c>
      <c r="F261" s="224">
        <f t="shared" si="52"/>
        <v>2</v>
      </c>
      <c r="G261" s="183">
        <f t="shared" si="48"/>
        <v>6</v>
      </c>
      <c r="H261" s="183">
        <f t="shared" si="49"/>
        <v>80</v>
      </c>
      <c r="I261" s="184">
        <v>15</v>
      </c>
      <c r="J261" s="184">
        <v>15</v>
      </c>
      <c r="K261" s="184">
        <v>15</v>
      </c>
      <c r="L261" s="184">
        <v>15</v>
      </c>
      <c r="M261" s="184">
        <v>15</v>
      </c>
      <c r="N261" s="184">
        <v>15</v>
      </c>
      <c r="O261" s="184">
        <v>-22</v>
      </c>
      <c r="P261" s="185"/>
      <c r="Q261" s="185" t="s">
        <v>9</v>
      </c>
      <c r="R261" s="185" t="s">
        <v>9</v>
      </c>
      <c r="S261" s="185" t="s">
        <v>9</v>
      </c>
      <c r="T261" s="185" t="s">
        <v>9</v>
      </c>
      <c r="U261" s="185" t="s">
        <v>9</v>
      </c>
      <c r="V261" s="334" t="s">
        <v>9</v>
      </c>
      <c r="W261" s="185" t="s">
        <v>10</v>
      </c>
      <c r="X261" s="271"/>
      <c r="Y261" s="185"/>
      <c r="Z261" s="185"/>
      <c r="AA261" s="185"/>
      <c r="AB261" s="185"/>
      <c r="AC261" s="185"/>
      <c r="AD261" s="192"/>
      <c r="AE261" s="185" t="s">
        <v>9</v>
      </c>
      <c r="AF261" s="185" t="s">
        <v>9</v>
      </c>
      <c r="AG261" s="185"/>
      <c r="AH261" s="185"/>
      <c r="AI261" s="185"/>
      <c r="AJ261" s="271"/>
      <c r="AK261" s="185"/>
      <c r="AL261" s="185"/>
      <c r="AM261" s="185"/>
      <c r="AN261" s="144"/>
      <c r="AO261" s="144" t="s">
        <v>10</v>
      </c>
      <c r="AP261" s="144"/>
      <c r="AQ261" s="144"/>
      <c r="AR261" s="144"/>
      <c r="AS261" s="144"/>
      <c r="AT261" s="186"/>
      <c r="AU261" s="186"/>
      <c r="AV261" s="187"/>
      <c r="AW261" s="188"/>
      <c r="AX261" s="187"/>
      <c r="AY261" s="189"/>
      <c r="AZ261" s="188"/>
      <c r="BA261" s="187"/>
      <c r="BB261" s="188"/>
    </row>
    <row r="262" spans="1:54" s="190" customFormat="1" ht="34.5" customHeight="1" hidden="1">
      <c r="A262" s="179" t="s">
        <v>133</v>
      </c>
      <c r="B262" s="180" t="s">
        <v>100</v>
      </c>
      <c r="C262" s="181">
        <f t="shared" si="47"/>
        <v>0</v>
      </c>
      <c r="D262" s="182">
        <f t="shared" si="50"/>
        <v>0</v>
      </c>
      <c r="E262" s="224">
        <f t="shared" si="51"/>
        <v>0</v>
      </c>
      <c r="F262" s="224">
        <f t="shared" si="52"/>
        <v>0</v>
      </c>
      <c r="G262" s="183">
        <f t="shared" si="48"/>
        <v>0</v>
      </c>
      <c r="H262" s="183" t="e">
        <f t="shared" si="49"/>
        <v>#DIV/0!</v>
      </c>
      <c r="I262" s="184"/>
      <c r="J262" s="184"/>
      <c r="K262" s="184"/>
      <c r="L262" s="184"/>
      <c r="M262" s="184"/>
      <c r="N262" s="184"/>
      <c r="O262" s="184"/>
      <c r="P262" s="185"/>
      <c r="Q262" s="185"/>
      <c r="R262" s="185"/>
      <c r="S262" s="185"/>
      <c r="T262" s="185"/>
      <c r="U262" s="185"/>
      <c r="V262" s="334"/>
      <c r="W262" s="185"/>
      <c r="X262" s="271"/>
      <c r="Y262" s="185"/>
      <c r="Z262" s="185"/>
      <c r="AA262" s="185"/>
      <c r="AB262" s="185"/>
      <c r="AC262" s="185"/>
      <c r="AD262" s="192"/>
      <c r="AE262" s="185"/>
      <c r="AF262" s="185"/>
      <c r="AG262" s="185"/>
      <c r="AH262" s="185"/>
      <c r="AI262" s="185"/>
      <c r="AJ262" s="271"/>
      <c r="AK262" s="185"/>
      <c r="AL262" s="185"/>
      <c r="AM262" s="185"/>
      <c r="AN262" s="144"/>
      <c r="AO262" s="144"/>
      <c r="AP262" s="144"/>
      <c r="AQ262" s="144"/>
      <c r="AR262" s="144"/>
      <c r="AS262" s="144"/>
      <c r="AT262" s="186"/>
      <c r="AU262" s="186"/>
      <c r="AV262" s="187"/>
      <c r="AW262" s="188"/>
      <c r="AX262" s="187"/>
      <c r="AY262" s="189"/>
      <c r="AZ262" s="188"/>
      <c r="BA262" s="187"/>
      <c r="BB262" s="188"/>
    </row>
    <row r="263" spans="1:54" s="190" customFormat="1" ht="34.5" customHeight="1" hidden="1">
      <c r="A263" s="179" t="s">
        <v>217</v>
      </c>
      <c r="B263" s="180" t="s">
        <v>100</v>
      </c>
      <c r="C263" s="181">
        <f t="shared" si="47"/>
        <v>0</v>
      </c>
      <c r="D263" s="182">
        <f t="shared" si="50"/>
        <v>0</v>
      </c>
      <c r="E263" s="224">
        <f t="shared" si="51"/>
        <v>0</v>
      </c>
      <c r="F263" s="224">
        <f t="shared" si="52"/>
        <v>0</v>
      </c>
      <c r="G263" s="183">
        <f t="shared" si="48"/>
        <v>0</v>
      </c>
      <c r="H263" s="183" t="e">
        <f t="shared" si="49"/>
        <v>#DIV/0!</v>
      </c>
      <c r="I263" s="184"/>
      <c r="J263" s="184"/>
      <c r="K263" s="184"/>
      <c r="L263" s="184"/>
      <c r="M263" s="184"/>
      <c r="N263" s="184"/>
      <c r="O263" s="184"/>
      <c r="P263" s="185"/>
      <c r="Q263" s="185"/>
      <c r="R263" s="185"/>
      <c r="S263" s="185"/>
      <c r="T263" s="185"/>
      <c r="U263" s="185"/>
      <c r="V263" s="334"/>
      <c r="W263" s="185"/>
      <c r="X263" s="271"/>
      <c r="Y263" s="185"/>
      <c r="Z263" s="185"/>
      <c r="AA263" s="185"/>
      <c r="AB263" s="185"/>
      <c r="AC263" s="185"/>
      <c r="AD263" s="192"/>
      <c r="AE263" s="185"/>
      <c r="AF263" s="185"/>
      <c r="AG263" s="185"/>
      <c r="AH263" s="185"/>
      <c r="AI263" s="185"/>
      <c r="AJ263" s="271"/>
      <c r="AK263" s="185"/>
      <c r="AL263" s="185"/>
      <c r="AM263" s="185"/>
      <c r="AN263" s="144"/>
      <c r="AO263" s="144"/>
      <c r="AP263" s="144"/>
      <c r="AQ263" s="144"/>
      <c r="AR263" s="144"/>
      <c r="AS263" s="144"/>
      <c r="AT263" s="186"/>
      <c r="AU263" s="186"/>
      <c r="AV263" s="187"/>
      <c r="AW263" s="188"/>
      <c r="AX263" s="187"/>
      <c r="AY263" s="189"/>
      <c r="AZ263" s="188"/>
      <c r="BA263" s="187"/>
      <c r="BB263" s="188"/>
    </row>
    <row r="264" spans="1:54" s="190" customFormat="1" ht="34.5" customHeight="1" hidden="1">
      <c r="A264" s="179" t="s">
        <v>242</v>
      </c>
      <c r="B264" s="180" t="s">
        <v>100</v>
      </c>
      <c r="C264" s="181">
        <f t="shared" si="47"/>
        <v>0</v>
      </c>
      <c r="D264" s="182">
        <f aca="true" t="shared" si="57" ref="D264:D274">E264+F264</f>
        <v>0</v>
      </c>
      <c r="E264" s="224">
        <f t="shared" si="51"/>
        <v>0</v>
      </c>
      <c r="F264" s="224">
        <f t="shared" si="52"/>
        <v>0</v>
      </c>
      <c r="G264" s="183">
        <f t="shared" si="48"/>
        <v>0</v>
      </c>
      <c r="H264" s="183" t="e">
        <f t="shared" si="49"/>
        <v>#DIV/0!</v>
      </c>
      <c r="I264" s="184"/>
      <c r="J264" s="184"/>
      <c r="K264" s="184"/>
      <c r="L264" s="184"/>
      <c r="M264" s="184"/>
      <c r="N264" s="184"/>
      <c r="O264" s="184"/>
      <c r="P264" s="185"/>
      <c r="Q264" s="185"/>
      <c r="R264" s="185"/>
      <c r="S264" s="185"/>
      <c r="T264" s="185"/>
      <c r="U264" s="185"/>
      <c r="V264" s="334"/>
      <c r="W264" s="185"/>
      <c r="X264" s="271"/>
      <c r="Y264" s="185"/>
      <c r="Z264" s="185"/>
      <c r="AA264" s="185"/>
      <c r="AB264" s="185"/>
      <c r="AC264" s="185"/>
      <c r="AD264" s="192"/>
      <c r="AE264" s="185"/>
      <c r="AF264" s="185"/>
      <c r="AG264" s="185"/>
      <c r="AH264" s="185"/>
      <c r="AI264" s="185"/>
      <c r="AJ264" s="271"/>
      <c r="AK264" s="185"/>
      <c r="AL264" s="185"/>
      <c r="AM264" s="185"/>
      <c r="AN264" s="144"/>
      <c r="AO264" s="144"/>
      <c r="AP264" s="144"/>
      <c r="AQ264" s="144"/>
      <c r="AR264" s="144"/>
      <c r="AS264" s="144"/>
      <c r="AT264" s="186"/>
      <c r="AU264" s="186"/>
      <c r="AV264" s="187"/>
      <c r="AW264" s="188"/>
      <c r="AX264" s="187"/>
      <c r="AY264" s="189"/>
      <c r="AZ264" s="188"/>
      <c r="BA264" s="187"/>
      <c r="BB264" s="188"/>
    </row>
    <row r="265" spans="1:54" ht="34.5" customHeight="1" hidden="1">
      <c r="A265" s="179" t="s">
        <v>346</v>
      </c>
      <c r="B265" s="166" t="s">
        <v>100</v>
      </c>
      <c r="C265" s="167">
        <f>G265*0.66</f>
        <v>0</v>
      </c>
      <c r="D265" s="168">
        <f>E265+F265</f>
        <v>0</v>
      </c>
      <c r="E265" s="211">
        <f t="shared" si="51"/>
        <v>0</v>
      </c>
      <c r="F265" s="211">
        <f t="shared" si="52"/>
        <v>0</v>
      </c>
      <c r="G265" s="127">
        <f>E265-F265</f>
        <v>0</v>
      </c>
      <c r="H265" s="127" t="e">
        <f>SUM(E265/D265%)</f>
        <v>#DIV/0!</v>
      </c>
      <c r="I265" s="139" t="s">
        <v>42</v>
      </c>
      <c r="J265" s="139">
        <v>15</v>
      </c>
      <c r="K265" s="139">
        <v>15</v>
      </c>
      <c r="L265" s="139">
        <v>15</v>
      </c>
      <c r="M265" s="139">
        <v>15</v>
      </c>
      <c r="N265" s="139"/>
      <c r="O265" s="139"/>
      <c r="P265" s="144"/>
      <c r="Q265" s="144"/>
      <c r="R265" s="144"/>
      <c r="S265" s="144"/>
      <c r="T265" s="144"/>
      <c r="U265" s="144"/>
      <c r="V265" s="336"/>
      <c r="W265" s="144"/>
      <c r="X265" s="273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273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69"/>
      <c r="AU265" s="69"/>
      <c r="AV265" s="3"/>
      <c r="AW265" s="62"/>
      <c r="AX265" s="3"/>
      <c r="AY265" s="2"/>
      <c r="AZ265" s="62"/>
      <c r="BA265" s="3"/>
      <c r="BB265" s="62"/>
    </row>
    <row r="266" spans="1:54" ht="34.5" customHeight="1" hidden="1">
      <c r="A266" s="179" t="s">
        <v>344</v>
      </c>
      <c r="B266" s="166" t="s">
        <v>100</v>
      </c>
      <c r="C266" s="167">
        <f>G266*0.66</f>
        <v>0</v>
      </c>
      <c r="D266" s="168">
        <f>E266+F266</f>
        <v>0</v>
      </c>
      <c r="E266" s="211">
        <f aca="true" t="shared" si="58" ref="E266:E272">COUNTIF(P266:AS266,"W")+COUNTIF(P266:AS266,"WL")+COUNTIF(P266:AS266,"WLL")+COUNTIF(P266:AS266,"WW")+COUNTIF(P266:AS266,"WW")+COUNTIF(P266:AS266,"WWL")+COUNTIF(P266:AS266,"WWL")+COUNTIF(P266:AS266,"WWW")+COUNTIF(P266:AS266,"WWW")+COUNTIF(P266:AS266,"WWW")</f>
        <v>0</v>
      </c>
      <c r="F266" s="211">
        <f aca="true" t="shared" si="59" ref="F266:F272">COUNTIF(P266:AS266,"L")+COUNTIF(P266:AS266,"WL")+COUNTIF(P266:AS266,"WWL")+COUNTIF(P266:AS266,"LL")+COUNTIF(P266:AS266,"LL")+COUNTIF(P266:AS266,"WLL")+COUNTIF(P266:AS266,"WLL")+COUNTIF(P266:AS266,"LLL")+COUNTIF(P266:AS266,"LLL")+COUNTIF(P266:AS266,"LLL")</f>
        <v>0</v>
      </c>
      <c r="G266" s="127">
        <f>E266-F266</f>
        <v>0</v>
      </c>
      <c r="H266" s="127" t="e">
        <f>SUM(E266/D266%)</f>
        <v>#DIV/0!</v>
      </c>
      <c r="I266" s="139" t="s">
        <v>42</v>
      </c>
      <c r="J266" s="139">
        <v>15</v>
      </c>
      <c r="K266" s="139">
        <v>15</v>
      </c>
      <c r="L266" s="139">
        <v>15</v>
      </c>
      <c r="M266" s="139">
        <v>15</v>
      </c>
      <c r="N266" s="139"/>
      <c r="O266" s="139"/>
      <c r="P266" s="144"/>
      <c r="Q266" s="144"/>
      <c r="R266" s="144"/>
      <c r="S266" s="144"/>
      <c r="T266" s="144"/>
      <c r="U266" s="144"/>
      <c r="V266" s="336"/>
      <c r="W266" s="144"/>
      <c r="X266" s="273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273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69"/>
      <c r="AU266" s="69"/>
      <c r="AV266" s="3"/>
      <c r="AW266" s="62"/>
      <c r="AX266" s="3"/>
      <c r="AY266" s="2"/>
      <c r="AZ266" s="62"/>
      <c r="BA266" s="3"/>
      <c r="BB266" s="62"/>
    </row>
    <row r="267" spans="1:54" ht="34.5" customHeight="1" hidden="1">
      <c r="A267" s="179" t="s">
        <v>345</v>
      </c>
      <c r="B267" s="166" t="s">
        <v>100</v>
      </c>
      <c r="C267" s="167">
        <f>G267*0.66</f>
        <v>0</v>
      </c>
      <c r="D267" s="168">
        <f t="shared" si="57"/>
        <v>0</v>
      </c>
      <c r="E267" s="211">
        <f t="shared" si="58"/>
        <v>0</v>
      </c>
      <c r="F267" s="211">
        <f t="shared" si="59"/>
        <v>0</v>
      </c>
      <c r="G267" s="127">
        <f>E267-F267</f>
        <v>0</v>
      </c>
      <c r="H267" s="127" t="e">
        <f>SUM(E267/D267%)</f>
        <v>#DIV/0!</v>
      </c>
      <c r="I267" s="139" t="s">
        <v>42</v>
      </c>
      <c r="J267" s="139">
        <v>15</v>
      </c>
      <c r="K267" s="139">
        <v>14</v>
      </c>
      <c r="L267" s="139">
        <v>11</v>
      </c>
      <c r="M267" s="139">
        <v>11</v>
      </c>
      <c r="N267" s="139"/>
      <c r="O267" s="139"/>
      <c r="P267" s="144"/>
      <c r="Q267" s="144"/>
      <c r="R267" s="144"/>
      <c r="S267" s="144"/>
      <c r="T267" s="144"/>
      <c r="U267" s="144"/>
      <c r="V267" s="336"/>
      <c r="W267" s="144"/>
      <c r="X267" s="273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273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69"/>
      <c r="AU267" s="69"/>
      <c r="AV267" s="3"/>
      <c r="AW267" s="62"/>
      <c r="AX267" s="3"/>
      <c r="AY267" s="2"/>
      <c r="AZ267" s="62"/>
      <c r="BA267" s="3"/>
      <c r="BB267" s="62"/>
    </row>
    <row r="268" spans="1:54" s="190" customFormat="1" ht="34.5" customHeight="1">
      <c r="A268" s="126" t="s">
        <v>414</v>
      </c>
      <c r="B268" s="166" t="s">
        <v>100</v>
      </c>
      <c r="C268" s="181">
        <f>G268*0.66</f>
        <v>0</v>
      </c>
      <c r="D268" s="182">
        <f t="shared" si="57"/>
        <v>0</v>
      </c>
      <c r="E268" s="224">
        <f t="shared" si="58"/>
        <v>0</v>
      </c>
      <c r="F268" s="224">
        <f t="shared" si="59"/>
        <v>0</v>
      </c>
      <c r="G268" s="183">
        <f>E268-F268</f>
        <v>0</v>
      </c>
      <c r="H268" s="183" t="e">
        <f>SUM(E268/D268%)</f>
        <v>#DIV/0!</v>
      </c>
      <c r="I268" s="184">
        <v>15</v>
      </c>
      <c r="J268" s="184">
        <v>15</v>
      </c>
      <c r="K268" s="184">
        <v>15</v>
      </c>
      <c r="L268" s="184">
        <v>15</v>
      </c>
      <c r="M268" s="184">
        <v>15</v>
      </c>
      <c r="N268" s="184">
        <v>0</v>
      </c>
      <c r="O268" s="184">
        <v>0</v>
      </c>
      <c r="P268" s="185"/>
      <c r="Q268" s="185"/>
      <c r="R268" s="185"/>
      <c r="S268" s="185"/>
      <c r="T268" s="185"/>
      <c r="U268" s="185"/>
      <c r="V268" s="334"/>
      <c r="W268" s="185"/>
      <c r="X268" s="271"/>
      <c r="Y268" s="185"/>
      <c r="Z268" s="185"/>
      <c r="AA268" s="185"/>
      <c r="AB268" s="185"/>
      <c r="AC268" s="185"/>
      <c r="AD268" s="192"/>
      <c r="AE268" s="185"/>
      <c r="AF268" s="185"/>
      <c r="AG268" s="185"/>
      <c r="AH268" s="185"/>
      <c r="AI268" s="185"/>
      <c r="AJ268" s="271"/>
      <c r="AK268" s="185"/>
      <c r="AL268" s="185"/>
      <c r="AM268" s="185"/>
      <c r="AN268" s="144"/>
      <c r="AO268" s="144"/>
      <c r="AP268" s="144"/>
      <c r="AQ268" s="144"/>
      <c r="AR268" s="144"/>
      <c r="AS268" s="144"/>
      <c r="AT268" s="186"/>
      <c r="AU268" s="186"/>
      <c r="AV268" s="187"/>
      <c r="AW268" s="188"/>
      <c r="AX268" s="187"/>
      <c r="AY268" s="189"/>
      <c r="AZ268" s="188"/>
      <c r="BA268" s="187"/>
      <c r="BB268" s="188"/>
    </row>
    <row r="269" spans="1:54" s="195" customFormat="1" ht="34.5" customHeight="1">
      <c r="A269" s="126" t="s">
        <v>383</v>
      </c>
      <c r="B269" s="166" t="s">
        <v>100</v>
      </c>
      <c r="C269" s="167">
        <f>G269*0.66</f>
        <v>3.3000000000000003</v>
      </c>
      <c r="D269" s="168">
        <f t="shared" si="57"/>
        <v>7</v>
      </c>
      <c r="E269" s="211">
        <f t="shared" si="58"/>
        <v>6</v>
      </c>
      <c r="F269" s="211">
        <f t="shared" si="59"/>
        <v>1</v>
      </c>
      <c r="G269" s="127">
        <f>E269-F269</f>
        <v>5</v>
      </c>
      <c r="H269" s="127">
        <f>SUM(E269/D269%)</f>
        <v>85.71428571428571</v>
      </c>
      <c r="I269" s="191">
        <v>11</v>
      </c>
      <c r="J269" s="191">
        <v>12</v>
      </c>
      <c r="K269" s="191" t="s">
        <v>42</v>
      </c>
      <c r="L269" s="191">
        <v>-10</v>
      </c>
      <c r="M269" s="191">
        <v>-14</v>
      </c>
      <c r="N269" s="191">
        <v>-17</v>
      </c>
      <c r="O269" s="191">
        <v>-21</v>
      </c>
      <c r="P269" s="192"/>
      <c r="Q269" s="192"/>
      <c r="R269" s="192"/>
      <c r="S269" s="192" t="s">
        <v>9</v>
      </c>
      <c r="T269" s="192"/>
      <c r="U269" s="192"/>
      <c r="V269" s="334"/>
      <c r="W269" s="192" t="s">
        <v>10</v>
      </c>
      <c r="X269" s="271"/>
      <c r="Y269" s="192"/>
      <c r="Z269" s="192"/>
      <c r="AA269" s="192"/>
      <c r="AB269" s="192"/>
      <c r="AC269" s="192"/>
      <c r="AD269" s="192"/>
      <c r="AE269" s="192"/>
      <c r="AF269" s="192" t="s">
        <v>9</v>
      </c>
      <c r="AG269" s="192"/>
      <c r="AH269" s="192" t="s">
        <v>9</v>
      </c>
      <c r="AI269" s="192" t="s">
        <v>9</v>
      </c>
      <c r="AJ269" s="271"/>
      <c r="AK269" s="192"/>
      <c r="AL269" s="192"/>
      <c r="AM269" s="192"/>
      <c r="AN269" s="144" t="s">
        <v>9</v>
      </c>
      <c r="AO269" s="144" t="s">
        <v>9</v>
      </c>
      <c r="AP269" s="144"/>
      <c r="AQ269" s="144"/>
      <c r="AR269" s="144"/>
      <c r="AS269" s="144"/>
      <c r="AT269" s="69"/>
      <c r="AU269" s="69"/>
      <c r="AV269" s="63"/>
      <c r="AW269" s="193"/>
      <c r="AX269" s="63"/>
      <c r="AY269" s="194"/>
      <c r="AZ269" s="193"/>
      <c r="BA269" s="63"/>
      <c r="BB269" s="193"/>
    </row>
    <row r="270" spans="1:54" ht="34.5" customHeight="1">
      <c r="A270" s="126" t="s">
        <v>299</v>
      </c>
      <c r="B270" s="166" t="s">
        <v>100</v>
      </c>
      <c r="C270" s="167">
        <f t="shared" si="47"/>
        <v>-1.32</v>
      </c>
      <c r="D270" s="168">
        <f t="shared" si="57"/>
        <v>20</v>
      </c>
      <c r="E270" s="211">
        <f t="shared" si="58"/>
        <v>9</v>
      </c>
      <c r="F270" s="211">
        <f t="shared" si="59"/>
        <v>11</v>
      </c>
      <c r="G270" s="127">
        <f t="shared" si="48"/>
        <v>-2</v>
      </c>
      <c r="H270" s="127">
        <f t="shared" si="49"/>
        <v>45</v>
      </c>
      <c r="I270" s="139">
        <v>15</v>
      </c>
      <c r="J270" s="139">
        <v>15</v>
      </c>
      <c r="K270" s="139">
        <v>10</v>
      </c>
      <c r="L270" s="139">
        <v>7</v>
      </c>
      <c r="M270" s="139">
        <v>6</v>
      </c>
      <c r="N270" s="139">
        <v>1</v>
      </c>
      <c r="O270" s="139">
        <v>3</v>
      </c>
      <c r="P270" s="144" t="s">
        <v>9</v>
      </c>
      <c r="Q270" s="144"/>
      <c r="R270" s="144" t="s">
        <v>10</v>
      </c>
      <c r="S270" s="144" t="s">
        <v>9</v>
      </c>
      <c r="T270" s="144"/>
      <c r="U270" s="144" t="s">
        <v>9</v>
      </c>
      <c r="V270" s="336" t="s">
        <v>10</v>
      </c>
      <c r="W270" s="144"/>
      <c r="X270" s="273" t="s">
        <v>9</v>
      </c>
      <c r="Y270" s="144" t="s">
        <v>9</v>
      </c>
      <c r="Z270" s="144" t="s">
        <v>10</v>
      </c>
      <c r="AA270" s="144" t="s">
        <v>9</v>
      </c>
      <c r="AB270" s="144" t="s">
        <v>9</v>
      </c>
      <c r="AC270" s="144"/>
      <c r="AD270" s="144" t="s">
        <v>10</v>
      </c>
      <c r="AE270" s="144" t="s">
        <v>10</v>
      </c>
      <c r="AF270" s="144"/>
      <c r="AG270" s="144" t="s">
        <v>10</v>
      </c>
      <c r="AH270" s="144" t="s">
        <v>10</v>
      </c>
      <c r="AI270" s="144" t="s">
        <v>10</v>
      </c>
      <c r="AJ270" s="273"/>
      <c r="AK270" s="144" t="s">
        <v>10</v>
      </c>
      <c r="AL270" s="144" t="s">
        <v>10</v>
      </c>
      <c r="AM270" s="144" t="s">
        <v>9</v>
      </c>
      <c r="AN270" s="144" t="s">
        <v>9</v>
      </c>
      <c r="AO270" s="144" t="s">
        <v>10</v>
      </c>
      <c r="AP270" s="144"/>
      <c r="AQ270" s="144"/>
      <c r="AR270" s="144"/>
      <c r="AS270" s="144"/>
      <c r="AT270" s="69"/>
      <c r="AU270" s="69"/>
      <c r="AV270" s="3"/>
      <c r="AW270" s="62"/>
      <c r="AX270" s="3"/>
      <c r="AY270" s="2"/>
      <c r="AZ270" s="62"/>
      <c r="BA270" s="3"/>
      <c r="BB270" s="62"/>
    </row>
    <row r="271" spans="1:54" ht="34.5" customHeight="1" thickBot="1">
      <c r="A271" s="126" t="s">
        <v>347</v>
      </c>
      <c r="B271" s="166" t="s">
        <v>100</v>
      </c>
      <c r="C271" s="167">
        <f>G271*0.66</f>
        <v>-1.32</v>
      </c>
      <c r="D271" s="168">
        <f t="shared" si="57"/>
        <v>20</v>
      </c>
      <c r="E271" s="211">
        <f t="shared" si="58"/>
        <v>9</v>
      </c>
      <c r="F271" s="211">
        <f t="shared" si="59"/>
        <v>11</v>
      </c>
      <c r="G271" s="127">
        <f>E271-F271</f>
        <v>-2</v>
      </c>
      <c r="H271" s="127">
        <f>SUM(E271/D271%)</f>
        <v>45</v>
      </c>
      <c r="I271" s="139" t="s">
        <v>42</v>
      </c>
      <c r="J271" s="139">
        <v>15</v>
      </c>
      <c r="K271" s="139">
        <v>-15</v>
      </c>
      <c r="L271" s="139">
        <v>-15</v>
      </c>
      <c r="M271" s="139">
        <v>-15</v>
      </c>
      <c r="N271" s="139">
        <v>-14</v>
      </c>
      <c r="O271" s="139">
        <v>-14</v>
      </c>
      <c r="P271" s="144" t="s">
        <v>10</v>
      </c>
      <c r="Q271" s="144" t="s">
        <v>10</v>
      </c>
      <c r="R271" s="144" t="s">
        <v>10</v>
      </c>
      <c r="S271" s="144"/>
      <c r="T271" s="144" t="s">
        <v>9</v>
      </c>
      <c r="U271" s="144" t="s">
        <v>10</v>
      </c>
      <c r="V271" s="336"/>
      <c r="W271" s="144" t="s">
        <v>9</v>
      </c>
      <c r="X271" s="273" t="s">
        <v>10</v>
      </c>
      <c r="Y271" s="144" t="s">
        <v>9</v>
      </c>
      <c r="Z271" s="144" t="s">
        <v>9</v>
      </c>
      <c r="AA271" s="144" t="s">
        <v>10</v>
      </c>
      <c r="AB271" s="144" t="s">
        <v>9</v>
      </c>
      <c r="AC271" s="144" t="s">
        <v>9</v>
      </c>
      <c r="AD271" s="144" t="s">
        <v>10</v>
      </c>
      <c r="AE271" s="144" t="s">
        <v>9</v>
      </c>
      <c r="AF271" s="144" t="s">
        <v>10</v>
      </c>
      <c r="AG271" s="144" t="s">
        <v>9</v>
      </c>
      <c r="AH271" s="144" t="s">
        <v>10</v>
      </c>
      <c r="AI271" s="144"/>
      <c r="AJ271" s="273" t="s">
        <v>10</v>
      </c>
      <c r="AK271" s="144" t="s">
        <v>10</v>
      </c>
      <c r="AL271" s="144"/>
      <c r="AM271" s="144" t="s">
        <v>9</v>
      </c>
      <c r="AN271" s="144"/>
      <c r="AO271" s="144"/>
      <c r="AP271" s="144"/>
      <c r="AQ271" s="144"/>
      <c r="AR271" s="144"/>
      <c r="AS271" s="144"/>
      <c r="AT271" s="69"/>
      <c r="AU271" s="69"/>
      <c r="AV271" s="3"/>
      <c r="AW271" s="62"/>
      <c r="AX271" s="3"/>
      <c r="AY271" s="2"/>
      <c r="AZ271" s="62"/>
      <c r="BA271" s="3"/>
      <c r="BB271" s="62"/>
    </row>
    <row r="272" spans="1:54" ht="34.5" customHeight="1" hidden="1">
      <c r="A272" s="126" t="s">
        <v>264</v>
      </c>
      <c r="B272" s="166" t="s">
        <v>100</v>
      </c>
      <c r="C272" s="167">
        <f t="shared" si="47"/>
        <v>0</v>
      </c>
      <c r="D272" s="168">
        <f t="shared" si="57"/>
        <v>0</v>
      </c>
      <c r="E272" s="211">
        <f t="shared" si="58"/>
        <v>0</v>
      </c>
      <c r="F272" s="211">
        <f t="shared" si="59"/>
        <v>0</v>
      </c>
      <c r="G272" s="127">
        <f t="shared" si="48"/>
        <v>0</v>
      </c>
      <c r="H272" s="127" t="e">
        <f t="shared" si="49"/>
        <v>#DIV/0!</v>
      </c>
      <c r="I272" s="139">
        <v>20</v>
      </c>
      <c r="J272" s="139">
        <v>20</v>
      </c>
      <c r="K272" s="139"/>
      <c r="L272" s="139"/>
      <c r="M272" s="139"/>
      <c r="N272" s="139"/>
      <c r="O272" s="139"/>
      <c r="P272" s="144"/>
      <c r="Q272" s="144"/>
      <c r="R272" s="144"/>
      <c r="S272" s="144"/>
      <c r="T272" s="144"/>
      <c r="U272" s="144"/>
      <c r="V272" s="336"/>
      <c r="W272" s="144"/>
      <c r="X272" s="273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273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69"/>
      <c r="AU272" s="69"/>
      <c r="AV272" s="3"/>
      <c r="AW272" s="62"/>
      <c r="AX272" s="3"/>
      <c r="AY272" s="2"/>
      <c r="AZ272" s="62"/>
      <c r="BA272" s="3"/>
      <c r="BB272" s="62"/>
    </row>
    <row r="273" spans="1:54" ht="34.5" customHeight="1" hidden="1">
      <c r="A273" s="179" t="s">
        <v>384</v>
      </c>
      <c r="B273" s="166" t="s">
        <v>100</v>
      </c>
      <c r="C273" s="167">
        <f>G273*0.66</f>
        <v>0</v>
      </c>
      <c r="D273" s="168">
        <f>E273+F273</f>
        <v>0</v>
      </c>
      <c r="E273" s="211">
        <f aca="true" t="shared" si="60" ref="E273:E306">COUNTIF(P273:AS273,"W")+COUNTIF(P273:AS273,"WL")+COUNTIF(P273:AS273,"WLL")+COUNTIF(P273:AS273,"WW")+COUNTIF(P273:AS273,"WW")+COUNTIF(P273:AS273,"WWL")+COUNTIF(P273:AS273,"WWL")+COUNTIF(P273:AS273,"WWW")+COUNTIF(P273:AS273,"WWW")+COUNTIF(P273:AS273,"WWW")</f>
        <v>0</v>
      </c>
      <c r="F273" s="211">
        <f aca="true" t="shared" si="61" ref="F273:F306">COUNTIF(P273:AS273,"L")+COUNTIF(P273:AS273,"WL")+COUNTIF(P273:AS273,"WWL")+COUNTIF(P273:AS273,"LL")+COUNTIF(P273:AS273,"LL")+COUNTIF(P273:AS273,"WLL")+COUNTIF(P273:AS273,"WLL")+COUNTIF(P273:AS273,"LLL")+COUNTIF(P273:AS273,"LLL")+COUNTIF(P273:AS273,"LLL")</f>
        <v>0</v>
      </c>
      <c r="G273" s="127">
        <f>E273-F273</f>
        <v>0</v>
      </c>
      <c r="H273" s="127" t="e">
        <f>SUM(E273/D273%)</f>
        <v>#DIV/0!</v>
      </c>
      <c r="I273" s="139" t="s">
        <v>42</v>
      </c>
      <c r="J273" s="139">
        <v>15</v>
      </c>
      <c r="K273" s="139">
        <v>15</v>
      </c>
      <c r="L273" s="139">
        <v>15</v>
      </c>
      <c r="M273" s="139">
        <v>15</v>
      </c>
      <c r="N273" s="139"/>
      <c r="O273" s="139"/>
      <c r="P273" s="144"/>
      <c r="Q273" s="144"/>
      <c r="R273" s="144"/>
      <c r="S273" s="144"/>
      <c r="T273" s="144"/>
      <c r="U273" s="144"/>
      <c r="V273" s="336"/>
      <c r="W273" s="144"/>
      <c r="X273" s="273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273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69"/>
      <c r="AU273" s="69"/>
      <c r="AV273" s="3"/>
      <c r="AW273" s="62"/>
      <c r="AX273" s="3"/>
      <c r="AY273" s="2"/>
      <c r="AZ273" s="62"/>
      <c r="BA273" s="3"/>
      <c r="BB273" s="62"/>
    </row>
    <row r="274" spans="1:54" s="208" customFormat="1" ht="34.5" customHeight="1" hidden="1" thickBot="1">
      <c r="A274" s="239" t="s">
        <v>216</v>
      </c>
      <c r="B274" s="198" t="s">
        <v>100</v>
      </c>
      <c r="C274" s="199">
        <f t="shared" si="47"/>
        <v>0</v>
      </c>
      <c r="D274" s="200">
        <f t="shared" si="57"/>
        <v>0</v>
      </c>
      <c r="E274" s="246">
        <f t="shared" si="60"/>
        <v>0</v>
      </c>
      <c r="F274" s="246">
        <f t="shared" si="61"/>
        <v>0</v>
      </c>
      <c r="G274" s="201">
        <f t="shared" si="48"/>
        <v>0</v>
      </c>
      <c r="H274" s="201" t="e">
        <f t="shared" si="49"/>
        <v>#DIV/0!</v>
      </c>
      <c r="I274" s="202">
        <v>25</v>
      </c>
      <c r="J274" s="202">
        <v>25</v>
      </c>
      <c r="K274" s="202">
        <v>25</v>
      </c>
      <c r="L274" s="202">
        <v>25</v>
      </c>
      <c r="M274" s="202">
        <v>25</v>
      </c>
      <c r="N274" s="202"/>
      <c r="O274" s="202"/>
      <c r="P274" s="203"/>
      <c r="Q274" s="203"/>
      <c r="R274" s="203"/>
      <c r="S274" s="203"/>
      <c r="T274" s="203"/>
      <c r="U274" s="203"/>
      <c r="V274" s="337"/>
      <c r="W274" s="203"/>
      <c r="X274" s="275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75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4"/>
      <c r="AU274" s="204"/>
      <c r="AV274" s="205"/>
      <c r="AW274" s="206"/>
      <c r="AX274" s="205"/>
      <c r="AY274" s="207"/>
      <c r="AZ274" s="206"/>
      <c r="BA274" s="205"/>
      <c r="BB274" s="206"/>
    </row>
    <row r="275" spans="1:54" s="303" customFormat="1" ht="34.5" customHeight="1" thickTop="1">
      <c r="A275" s="320" t="s">
        <v>387</v>
      </c>
      <c r="B275" s="291" t="s">
        <v>88</v>
      </c>
      <c r="C275" s="292">
        <f t="shared" si="47"/>
        <v>-2.64</v>
      </c>
      <c r="D275" s="293">
        <f aca="true" t="shared" si="62" ref="D275:D281">E275+F275</f>
        <v>26</v>
      </c>
      <c r="E275" s="294">
        <f t="shared" si="60"/>
        <v>11</v>
      </c>
      <c r="F275" s="294">
        <f t="shared" si="61"/>
        <v>15</v>
      </c>
      <c r="G275" s="295">
        <f t="shared" si="48"/>
        <v>-4</v>
      </c>
      <c r="H275" s="295">
        <f t="shared" si="49"/>
        <v>42.30769230769231</v>
      </c>
      <c r="I275" s="296">
        <v>-6</v>
      </c>
      <c r="J275" s="296">
        <v>-11</v>
      </c>
      <c r="K275" s="296">
        <v>-12</v>
      </c>
      <c r="L275" s="296">
        <v>-9</v>
      </c>
      <c r="M275" s="296">
        <v>-9</v>
      </c>
      <c r="N275" s="296">
        <v>-7</v>
      </c>
      <c r="O275" s="296">
        <v>-2</v>
      </c>
      <c r="P275" s="297" t="s">
        <v>10</v>
      </c>
      <c r="Q275" s="297" t="s">
        <v>9</v>
      </c>
      <c r="R275" s="297" t="s">
        <v>10</v>
      </c>
      <c r="S275" s="297" t="s">
        <v>10</v>
      </c>
      <c r="T275" s="297" t="s">
        <v>9</v>
      </c>
      <c r="U275" s="297" t="s">
        <v>10</v>
      </c>
      <c r="V275" s="339" t="s">
        <v>10</v>
      </c>
      <c r="W275" s="297" t="s">
        <v>10</v>
      </c>
      <c r="X275" s="298" t="s">
        <v>10</v>
      </c>
      <c r="Y275" s="297" t="s">
        <v>10</v>
      </c>
      <c r="Z275" s="297" t="s">
        <v>9</v>
      </c>
      <c r="AA275" s="297" t="s">
        <v>9</v>
      </c>
      <c r="AB275" s="297" t="s">
        <v>10</v>
      </c>
      <c r="AC275" s="297" t="s">
        <v>10</v>
      </c>
      <c r="AD275" s="297" t="s">
        <v>9</v>
      </c>
      <c r="AE275" s="297" t="s">
        <v>10</v>
      </c>
      <c r="AF275" s="297" t="s">
        <v>9</v>
      </c>
      <c r="AG275" s="297" t="s">
        <v>9</v>
      </c>
      <c r="AH275" s="297" t="s">
        <v>9</v>
      </c>
      <c r="AI275" s="297" t="s">
        <v>9</v>
      </c>
      <c r="AJ275" s="298" t="s">
        <v>9</v>
      </c>
      <c r="AK275" s="297" t="s">
        <v>10</v>
      </c>
      <c r="AL275" s="297" t="s">
        <v>10</v>
      </c>
      <c r="AM275" s="297" t="s">
        <v>10</v>
      </c>
      <c r="AN275" s="297" t="s">
        <v>10</v>
      </c>
      <c r="AO275" s="297" t="s">
        <v>9</v>
      </c>
      <c r="AP275" s="297"/>
      <c r="AQ275" s="297"/>
      <c r="AR275" s="297"/>
      <c r="AS275" s="297"/>
      <c r="AT275" s="299"/>
      <c r="AU275" s="299"/>
      <c r="AV275" s="300"/>
      <c r="AW275" s="301"/>
      <c r="AX275" s="300"/>
      <c r="AY275" s="302"/>
      <c r="AZ275" s="301"/>
      <c r="BA275" s="300"/>
      <c r="BB275" s="301"/>
    </row>
    <row r="276" spans="1:54" s="260" customFormat="1" ht="34.5" customHeight="1" hidden="1">
      <c r="A276" s="249" t="s">
        <v>277</v>
      </c>
      <c r="B276" s="250" t="s">
        <v>88</v>
      </c>
      <c r="C276" s="251">
        <f t="shared" si="47"/>
        <v>0</v>
      </c>
      <c r="D276" s="252">
        <f t="shared" si="62"/>
        <v>0</v>
      </c>
      <c r="E276" s="253">
        <f t="shared" si="60"/>
        <v>0</v>
      </c>
      <c r="F276" s="253">
        <f t="shared" si="61"/>
        <v>0</v>
      </c>
      <c r="G276" s="254">
        <f t="shared" si="48"/>
        <v>0</v>
      </c>
      <c r="H276" s="254" t="e">
        <f t="shared" si="49"/>
        <v>#DIV/0!</v>
      </c>
      <c r="I276" s="141">
        <v>16</v>
      </c>
      <c r="J276" s="141">
        <v>16</v>
      </c>
      <c r="K276" s="141"/>
      <c r="L276" s="141"/>
      <c r="M276" s="141"/>
      <c r="N276" s="141"/>
      <c r="O276" s="141"/>
      <c r="P276" s="255"/>
      <c r="Q276" s="255"/>
      <c r="R276" s="255"/>
      <c r="S276" s="255"/>
      <c r="T276" s="255"/>
      <c r="U276" s="255"/>
      <c r="V276" s="334"/>
      <c r="W276" s="255"/>
      <c r="X276" s="271"/>
      <c r="Y276" s="255"/>
      <c r="Z276" s="255"/>
      <c r="AA276" s="255"/>
      <c r="AB276" s="255"/>
      <c r="AC276" s="255"/>
      <c r="AD276" s="192"/>
      <c r="AE276" s="255"/>
      <c r="AF276" s="255"/>
      <c r="AG276" s="255"/>
      <c r="AH276" s="255"/>
      <c r="AI276" s="255"/>
      <c r="AJ276" s="271"/>
      <c r="AK276" s="255"/>
      <c r="AL276" s="255"/>
      <c r="AM276" s="255"/>
      <c r="AN276" s="144"/>
      <c r="AO276" s="144"/>
      <c r="AP276" s="144"/>
      <c r="AQ276" s="144"/>
      <c r="AR276" s="144"/>
      <c r="AS276" s="144"/>
      <c r="AT276" s="256"/>
      <c r="AU276" s="256"/>
      <c r="AV276" s="257"/>
      <c r="AW276" s="258"/>
      <c r="AX276" s="257"/>
      <c r="AY276" s="259"/>
      <c r="AZ276" s="258"/>
      <c r="BA276" s="257"/>
      <c r="BB276" s="258"/>
    </row>
    <row r="277" spans="1:54" ht="34.5" customHeight="1">
      <c r="A277" s="178" t="s">
        <v>89</v>
      </c>
      <c r="B277" s="166" t="s">
        <v>88</v>
      </c>
      <c r="C277" s="167">
        <f t="shared" si="47"/>
        <v>7.260000000000001</v>
      </c>
      <c r="D277" s="168">
        <f t="shared" si="62"/>
        <v>27</v>
      </c>
      <c r="E277" s="211">
        <f t="shared" si="60"/>
        <v>19</v>
      </c>
      <c r="F277" s="211">
        <f t="shared" si="61"/>
        <v>8</v>
      </c>
      <c r="G277" s="127">
        <f t="shared" si="48"/>
        <v>11</v>
      </c>
      <c r="H277" s="127">
        <f t="shared" si="49"/>
        <v>70.37037037037037</v>
      </c>
      <c r="I277" s="139">
        <v>4</v>
      </c>
      <c r="J277" s="139">
        <v>5</v>
      </c>
      <c r="K277" s="139">
        <v>-1</v>
      </c>
      <c r="L277" s="139">
        <v>-4</v>
      </c>
      <c r="M277" s="139">
        <v>-4</v>
      </c>
      <c r="N277" s="139">
        <v>-4</v>
      </c>
      <c r="O277" s="139">
        <v>-7</v>
      </c>
      <c r="P277" s="144" t="s">
        <v>9</v>
      </c>
      <c r="Q277" s="144" t="s">
        <v>10</v>
      </c>
      <c r="R277" s="144" t="s">
        <v>9</v>
      </c>
      <c r="S277" s="144" t="s">
        <v>9</v>
      </c>
      <c r="T277" s="144" t="s">
        <v>10</v>
      </c>
      <c r="U277" s="144" t="s">
        <v>9</v>
      </c>
      <c r="V277" s="336" t="s">
        <v>9</v>
      </c>
      <c r="W277" s="144" t="s">
        <v>9</v>
      </c>
      <c r="X277" s="273" t="s">
        <v>9</v>
      </c>
      <c r="Y277" s="144" t="s">
        <v>10</v>
      </c>
      <c r="Z277" s="144" t="s">
        <v>9</v>
      </c>
      <c r="AA277" s="144" t="s">
        <v>9</v>
      </c>
      <c r="AB277" s="144" t="s">
        <v>9</v>
      </c>
      <c r="AC277" s="144" t="s">
        <v>9</v>
      </c>
      <c r="AD277" s="144" t="s">
        <v>9</v>
      </c>
      <c r="AE277" s="144" t="s">
        <v>10</v>
      </c>
      <c r="AF277" s="144" t="s">
        <v>10</v>
      </c>
      <c r="AG277" s="144" t="s">
        <v>488</v>
      </c>
      <c r="AH277" s="144" t="s">
        <v>10</v>
      </c>
      <c r="AI277" s="144" t="s">
        <v>9</v>
      </c>
      <c r="AJ277" s="273" t="s">
        <v>9</v>
      </c>
      <c r="AK277" s="144" t="s">
        <v>9</v>
      </c>
      <c r="AL277" s="144" t="s">
        <v>10</v>
      </c>
      <c r="AM277" s="144" t="s">
        <v>9</v>
      </c>
      <c r="AN277" s="144" t="s">
        <v>10</v>
      </c>
      <c r="AO277" s="144" t="s">
        <v>9</v>
      </c>
      <c r="AP277" s="144"/>
      <c r="AQ277" s="144"/>
      <c r="AR277" s="144"/>
      <c r="AS277" s="144"/>
      <c r="AT277" s="69"/>
      <c r="AU277" s="69"/>
      <c r="AV277" s="3"/>
      <c r="AW277" s="62"/>
      <c r="AX277" s="3"/>
      <c r="AY277" s="2"/>
      <c r="AZ277" s="62"/>
      <c r="BA277" s="3"/>
      <c r="BB277" s="62"/>
    </row>
    <row r="278" spans="1:54" s="190" customFormat="1" ht="34.5" customHeight="1" hidden="1">
      <c r="A278" s="179" t="s">
        <v>90</v>
      </c>
      <c r="B278" s="180" t="s">
        <v>88</v>
      </c>
      <c r="C278" s="181">
        <f t="shared" si="47"/>
        <v>0</v>
      </c>
      <c r="D278" s="182">
        <f t="shared" si="62"/>
        <v>0</v>
      </c>
      <c r="E278" s="224">
        <f t="shared" si="60"/>
        <v>0</v>
      </c>
      <c r="F278" s="224">
        <f t="shared" si="61"/>
        <v>0</v>
      </c>
      <c r="G278" s="183">
        <f t="shared" si="48"/>
        <v>0</v>
      </c>
      <c r="H278" s="183" t="e">
        <f t="shared" si="49"/>
        <v>#DIV/0!</v>
      </c>
      <c r="I278" s="184"/>
      <c r="J278" s="184"/>
      <c r="K278" s="184"/>
      <c r="L278" s="184"/>
      <c r="M278" s="184"/>
      <c r="N278" s="184"/>
      <c r="O278" s="184"/>
      <c r="P278" s="185"/>
      <c r="Q278" s="185"/>
      <c r="R278" s="185"/>
      <c r="S278" s="185"/>
      <c r="T278" s="185"/>
      <c r="U278" s="185"/>
      <c r="V278" s="334"/>
      <c r="W278" s="185"/>
      <c r="X278" s="271"/>
      <c r="Y278" s="185"/>
      <c r="Z278" s="185"/>
      <c r="AA278" s="185"/>
      <c r="AB278" s="185"/>
      <c r="AC278" s="185"/>
      <c r="AD278" s="192"/>
      <c r="AE278" s="185"/>
      <c r="AF278" s="185"/>
      <c r="AG278" s="185"/>
      <c r="AH278" s="185"/>
      <c r="AI278" s="185"/>
      <c r="AJ278" s="271"/>
      <c r="AK278" s="185"/>
      <c r="AL278" s="185"/>
      <c r="AM278" s="185"/>
      <c r="AN278" s="144"/>
      <c r="AO278" s="144"/>
      <c r="AP278" s="144"/>
      <c r="AQ278" s="144"/>
      <c r="AR278" s="144"/>
      <c r="AS278" s="144"/>
      <c r="AT278" s="186"/>
      <c r="AU278" s="186"/>
      <c r="AV278" s="187"/>
      <c r="AW278" s="188"/>
      <c r="AX278" s="187"/>
      <c r="AY278" s="189"/>
      <c r="AZ278" s="188"/>
      <c r="BA278" s="187"/>
      <c r="BB278" s="188"/>
    </row>
    <row r="279" spans="1:54" s="190" customFormat="1" ht="34.5" customHeight="1" hidden="1">
      <c r="A279" s="179" t="s">
        <v>96</v>
      </c>
      <c r="B279" s="180" t="s">
        <v>88</v>
      </c>
      <c r="C279" s="181">
        <f aca="true" t="shared" si="63" ref="C279:C323">G279*0.66</f>
        <v>0</v>
      </c>
      <c r="D279" s="182">
        <f t="shared" si="62"/>
        <v>0</v>
      </c>
      <c r="E279" s="224">
        <f t="shared" si="60"/>
        <v>0</v>
      </c>
      <c r="F279" s="224">
        <f t="shared" si="61"/>
        <v>0</v>
      </c>
      <c r="G279" s="183">
        <f aca="true" t="shared" si="64" ref="G279:G310">E279-F279</f>
        <v>0</v>
      </c>
      <c r="H279" s="183" t="e">
        <f aca="true" t="shared" si="65" ref="H279:H323">SUM(E279/D279%)</f>
        <v>#DIV/0!</v>
      </c>
      <c r="I279" s="184"/>
      <c r="J279" s="184"/>
      <c r="K279" s="184"/>
      <c r="L279" s="184"/>
      <c r="M279" s="184"/>
      <c r="N279" s="184"/>
      <c r="O279" s="184"/>
      <c r="P279" s="185"/>
      <c r="Q279" s="185"/>
      <c r="R279" s="185"/>
      <c r="S279" s="185"/>
      <c r="T279" s="185"/>
      <c r="U279" s="185"/>
      <c r="V279" s="334"/>
      <c r="W279" s="185"/>
      <c r="X279" s="271"/>
      <c r="Y279" s="185"/>
      <c r="Z279" s="185"/>
      <c r="AA279" s="185"/>
      <c r="AB279" s="185"/>
      <c r="AC279" s="185"/>
      <c r="AD279" s="192"/>
      <c r="AE279" s="185"/>
      <c r="AF279" s="185"/>
      <c r="AG279" s="185"/>
      <c r="AH279" s="185"/>
      <c r="AI279" s="185"/>
      <c r="AJ279" s="271"/>
      <c r="AK279" s="185"/>
      <c r="AL279" s="185"/>
      <c r="AM279" s="185"/>
      <c r="AN279" s="144"/>
      <c r="AO279" s="144"/>
      <c r="AP279" s="144"/>
      <c r="AQ279" s="144"/>
      <c r="AR279" s="144"/>
      <c r="AS279" s="144"/>
      <c r="AT279" s="186"/>
      <c r="AU279" s="186"/>
      <c r="AV279" s="187"/>
      <c r="AW279" s="188"/>
      <c r="AX279" s="187"/>
      <c r="AY279" s="189"/>
      <c r="AZ279" s="188"/>
      <c r="BA279" s="187"/>
      <c r="BB279" s="188"/>
    </row>
    <row r="280" spans="1:54" s="190" customFormat="1" ht="34.5" customHeight="1" hidden="1">
      <c r="A280" s="179" t="s">
        <v>49</v>
      </c>
      <c r="B280" s="180" t="s">
        <v>224</v>
      </c>
      <c r="C280" s="181">
        <f t="shared" si="63"/>
        <v>0</v>
      </c>
      <c r="D280" s="182">
        <f t="shared" si="62"/>
        <v>0</v>
      </c>
      <c r="E280" s="224">
        <f t="shared" si="60"/>
        <v>0</v>
      </c>
      <c r="F280" s="224">
        <f t="shared" si="61"/>
        <v>0</v>
      </c>
      <c r="G280" s="183">
        <f t="shared" si="64"/>
        <v>0</v>
      </c>
      <c r="H280" s="183" t="e">
        <f t="shared" si="65"/>
        <v>#DIV/0!</v>
      </c>
      <c r="I280" s="184"/>
      <c r="J280" s="184"/>
      <c r="K280" s="184"/>
      <c r="L280" s="184"/>
      <c r="M280" s="184"/>
      <c r="N280" s="184"/>
      <c r="O280" s="184"/>
      <c r="P280" s="185"/>
      <c r="Q280" s="185"/>
      <c r="R280" s="185"/>
      <c r="S280" s="185"/>
      <c r="T280" s="185"/>
      <c r="U280" s="185"/>
      <c r="V280" s="334"/>
      <c r="W280" s="185"/>
      <c r="X280" s="271"/>
      <c r="Y280" s="185"/>
      <c r="Z280" s="185"/>
      <c r="AA280" s="185"/>
      <c r="AB280" s="185"/>
      <c r="AC280" s="185"/>
      <c r="AD280" s="192"/>
      <c r="AE280" s="185"/>
      <c r="AF280" s="185"/>
      <c r="AG280" s="185"/>
      <c r="AH280" s="185"/>
      <c r="AI280" s="185"/>
      <c r="AJ280" s="271"/>
      <c r="AK280" s="185"/>
      <c r="AL280" s="185"/>
      <c r="AM280" s="185"/>
      <c r="AN280" s="144"/>
      <c r="AO280" s="144"/>
      <c r="AP280" s="144"/>
      <c r="AQ280" s="144"/>
      <c r="AR280" s="144"/>
      <c r="AS280" s="144"/>
      <c r="AT280" s="186"/>
      <c r="AU280" s="186"/>
      <c r="AV280" s="187"/>
      <c r="AW280" s="188"/>
      <c r="AX280" s="187"/>
      <c r="AY280" s="189"/>
      <c r="AZ280" s="188"/>
      <c r="BA280" s="187"/>
      <c r="BB280" s="188"/>
    </row>
    <row r="281" spans="1:54" s="190" customFormat="1" ht="34.5" customHeight="1" hidden="1">
      <c r="A281" s="179" t="s">
        <v>50</v>
      </c>
      <c r="B281" s="180" t="s">
        <v>88</v>
      </c>
      <c r="C281" s="181">
        <f t="shared" si="63"/>
        <v>0</v>
      </c>
      <c r="D281" s="182">
        <f t="shared" si="62"/>
        <v>0</v>
      </c>
      <c r="E281" s="224">
        <f t="shared" si="60"/>
        <v>0</v>
      </c>
      <c r="F281" s="224">
        <f t="shared" si="61"/>
        <v>0</v>
      </c>
      <c r="G281" s="183">
        <f t="shared" si="64"/>
        <v>0</v>
      </c>
      <c r="H281" s="183" t="e">
        <f t="shared" si="65"/>
        <v>#DIV/0!</v>
      </c>
      <c r="I281" s="184"/>
      <c r="J281" s="184"/>
      <c r="K281" s="184"/>
      <c r="L281" s="184"/>
      <c r="M281" s="184"/>
      <c r="N281" s="184"/>
      <c r="O281" s="184"/>
      <c r="P281" s="185"/>
      <c r="Q281" s="185"/>
      <c r="R281" s="185"/>
      <c r="S281" s="185"/>
      <c r="T281" s="185"/>
      <c r="U281" s="185"/>
      <c r="V281" s="334"/>
      <c r="W281" s="185"/>
      <c r="X281" s="271"/>
      <c r="Y281" s="185"/>
      <c r="Z281" s="185"/>
      <c r="AA281" s="185"/>
      <c r="AB281" s="185"/>
      <c r="AC281" s="185"/>
      <c r="AD281" s="192"/>
      <c r="AE281" s="185"/>
      <c r="AF281" s="185"/>
      <c r="AG281" s="185"/>
      <c r="AH281" s="185"/>
      <c r="AI281" s="185"/>
      <c r="AJ281" s="271"/>
      <c r="AK281" s="185"/>
      <c r="AL281" s="185"/>
      <c r="AM281" s="185"/>
      <c r="AN281" s="144"/>
      <c r="AO281" s="144"/>
      <c r="AP281" s="144"/>
      <c r="AQ281" s="144"/>
      <c r="AR281" s="144"/>
      <c r="AS281" s="144"/>
      <c r="AT281" s="186"/>
      <c r="AU281" s="186"/>
      <c r="AV281" s="187"/>
      <c r="AW281" s="188"/>
      <c r="AX281" s="187"/>
      <c r="AY281" s="189"/>
      <c r="AZ281" s="188"/>
      <c r="BA281" s="187"/>
      <c r="BB281" s="188"/>
    </row>
    <row r="282" spans="1:54" s="190" customFormat="1" ht="34.5" customHeight="1" hidden="1">
      <c r="A282" s="179" t="s">
        <v>91</v>
      </c>
      <c r="B282" s="180" t="s">
        <v>88</v>
      </c>
      <c r="C282" s="181">
        <f t="shared" si="63"/>
        <v>0</v>
      </c>
      <c r="D282" s="182">
        <f aca="true" t="shared" si="66" ref="D282:D305">E282+F282</f>
        <v>0</v>
      </c>
      <c r="E282" s="224">
        <f t="shared" si="60"/>
        <v>0</v>
      </c>
      <c r="F282" s="224">
        <f t="shared" si="61"/>
        <v>0</v>
      </c>
      <c r="G282" s="183">
        <f t="shared" si="64"/>
        <v>0</v>
      </c>
      <c r="H282" s="183" t="e">
        <f t="shared" si="65"/>
        <v>#DIV/0!</v>
      </c>
      <c r="I282" s="184"/>
      <c r="J282" s="184"/>
      <c r="K282" s="184"/>
      <c r="L282" s="184"/>
      <c r="M282" s="184"/>
      <c r="N282" s="184"/>
      <c r="O282" s="184"/>
      <c r="P282" s="185"/>
      <c r="Q282" s="185"/>
      <c r="R282" s="185"/>
      <c r="S282" s="185"/>
      <c r="T282" s="185"/>
      <c r="U282" s="185"/>
      <c r="V282" s="334"/>
      <c r="W282" s="185"/>
      <c r="X282" s="271"/>
      <c r="Y282" s="185"/>
      <c r="Z282" s="185"/>
      <c r="AA282" s="185"/>
      <c r="AB282" s="185"/>
      <c r="AC282" s="185"/>
      <c r="AD282" s="192"/>
      <c r="AE282" s="185"/>
      <c r="AF282" s="185"/>
      <c r="AG282" s="185"/>
      <c r="AH282" s="185"/>
      <c r="AI282" s="185"/>
      <c r="AJ282" s="271"/>
      <c r="AK282" s="185"/>
      <c r="AL282" s="185"/>
      <c r="AM282" s="185"/>
      <c r="AN282" s="144"/>
      <c r="AO282" s="144"/>
      <c r="AP282" s="144"/>
      <c r="AQ282" s="144"/>
      <c r="AR282" s="144"/>
      <c r="AS282" s="144"/>
      <c r="AT282" s="186"/>
      <c r="AU282" s="186"/>
      <c r="AV282" s="187"/>
      <c r="AW282" s="188"/>
      <c r="AX282" s="187"/>
      <c r="AY282" s="189"/>
      <c r="AZ282" s="188"/>
      <c r="BA282" s="187"/>
      <c r="BB282" s="188"/>
    </row>
    <row r="283" spans="1:54" ht="34.5" customHeight="1" hidden="1">
      <c r="A283" s="178" t="s">
        <v>288</v>
      </c>
      <c r="B283" s="166" t="s">
        <v>88</v>
      </c>
      <c r="C283" s="167">
        <f>G283*0.66</f>
        <v>0</v>
      </c>
      <c r="D283" s="168">
        <f t="shared" si="66"/>
        <v>0</v>
      </c>
      <c r="E283" s="211">
        <f t="shared" si="60"/>
        <v>0</v>
      </c>
      <c r="F283" s="211">
        <f t="shared" si="61"/>
        <v>0</v>
      </c>
      <c r="G283" s="127">
        <f>E283-F283</f>
        <v>0</v>
      </c>
      <c r="H283" s="127" t="e">
        <f>SUM(E283/D283%)</f>
        <v>#DIV/0!</v>
      </c>
      <c r="I283" s="140">
        <v>15</v>
      </c>
      <c r="J283" s="140">
        <v>14</v>
      </c>
      <c r="K283" s="140"/>
      <c r="L283" s="140"/>
      <c r="M283" s="140"/>
      <c r="N283" s="140"/>
      <c r="O283" s="140"/>
      <c r="P283" s="144"/>
      <c r="Q283" s="144"/>
      <c r="R283" s="144"/>
      <c r="S283" s="144"/>
      <c r="T283" s="144"/>
      <c r="U283" s="144"/>
      <c r="V283" s="336"/>
      <c r="W283" s="144"/>
      <c r="X283" s="273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273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69"/>
      <c r="AU283" s="69"/>
      <c r="AV283" s="3"/>
      <c r="AW283" s="62"/>
      <c r="AX283" s="3"/>
      <c r="AY283" s="2"/>
      <c r="AZ283" s="62"/>
      <c r="BA283" s="3"/>
      <c r="BB283" s="62"/>
    </row>
    <row r="284" spans="1:54" ht="34.5" customHeight="1" hidden="1">
      <c r="A284" s="178" t="s">
        <v>322</v>
      </c>
      <c r="B284" s="166" t="s">
        <v>88</v>
      </c>
      <c r="C284" s="167">
        <f>G284*0.66</f>
        <v>0</v>
      </c>
      <c r="D284" s="168">
        <f t="shared" si="66"/>
        <v>0</v>
      </c>
      <c r="E284" s="211">
        <f t="shared" si="60"/>
        <v>0</v>
      </c>
      <c r="F284" s="211">
        <f t="shared" si="61"/>
        <v>0</v>
      </c>
      <c r="G284" s="127">
        <f>E284-F284</f>
        <v>0</v>
      </c>
      <c r="H284" s="127" t="e">
        <f>SUM(E284/D284%)</f>
        <v>#DIV/0!</v>
      </c>
      <c r="I284" s="140" t="s">
        <v>42</v>
      </c>
      <c r="J284" s="140" t="s">
        <v>42</v>
      </c>
      <c r="K284" s="140"/>
      <c r="L284" s="140"/>
      <c r="M284" s="140"/>
      <c r="N284" s="140"/>
      <c r="O284" s="140"/>
      <c r="P284" s="144"/>
      <c r="Q284" s="144"/>
      <c r="R284" s="144"/>
      <c r="S284" s="144"/>
      <c r="T284" s="144"/>
      <c r="U284" s="144"/>
      <c r="V284" s="336"/>
      <c r="W284" s="144"/>
      <c r="X284" s="273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273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69"/>
      <c r="AU284" s="69"/>
      <c r="AV284" s="3"/>
      <c r="AW284" s="62"/>
      <c r="AX284" s="3"/>
      <c r="AY284" s="2"/>
      <c r="AZ284" s="62"/>
      <c r="BA284" s="3"/>
      <c r="BB284" s="62"/>
    </row>
    <row r="285" spans="1:54" ht="34.5" customHeight="1">
      <c r="A285" s="126" t="s">
        <v>395</v>
      </c>
      <c r="B285" s="166" t="s">
        <v>88</v>
      </c>
      <c r="C285" s="167" t="e">
        <f>G285*0.66</f>
        <v>#VALUE!</v>
      </c>
      <c r="D285" s="168" t="e">
        <f>E285+F285</f>
        <v>#VALUE!</v>
      </c>
      <c r="E285" s="211">
        <f t="shared" si="60"/>
        <v>11</v>
      </c>
      <c r="F285" s="211" t="s">
        <v>42</v>
      </c>
      <c r="G285" s="127" t="e">
        <f>E285-F285</f>
        <v>#VALUE!</v>
      </c>
      <c r="H285" s="127" t="e">
        <f>SUM(E285/D285%)</f>
        <v>#VALUE!</v>
      </c>
      <c r="I285" s="140">
        <v>15</v>
      </c>
      <c r="J285" s="140">
        <v>14</v>
      </c>
      <c r="K285" s="140"/>
      <c r="L285" s="140"/>
      <c r="M285" s="140">
        <v>20</v>
      </c>
      <c r="N285" s="140">
        <v>19</v>
      </c>
      <c r="O285" s="140">
        <v>23</v>
      </c>
      <c r="P285" s="144" t="s">
        <v>10</v>
      </c>
      <c r="Q285" s="144" t="s">
        <v>10</v>
      </c>
      <c r="R285" s="144" t="s">
        <v>10</v>
      </c>
      <c r="S285" s="144" t="s">
        <v>10</v>
      </c>
      <c r="T285" s="144" t="s">
        <v>10</v>
      </c>
      <c r="U285" s="144" t="s">
        <v>10</v>
      </c>
      <c r="V285" s="336" t="s">
        <v>10</v>
      </c>
      <c r="W285" s="144" t="s">
        <v>9</v>
      </c>
      <c r="X285" s="273" t="s">
        <v>9</v>
      </c>
      <c r="Y285" s="144" t="s">
        <v>9</v>
      </c>
      <c r="Z285" s="144" t="s">
        <v>10</v>
      </c>
      <c r="AA285" s="144" t="s">
        <v>9</v>
      </c>
      <c r="AB285" s="144" t="s">
        <v>10</v>
      </c>
      <c r="AC285" s="144" t="s">
        <v>10</v>
      </c>
      <c r="AD285" s="144" t="s">
        <v>488</v>
      </c>
      <c r="AE285" s="144" t="s">
        <v>10</v>
      </c>
      <c r="AF285" s="144" t="s">
        <v>10</v>
      </c>
      <c r="AG285" s="144" t="s">
        <v>10</v>
      </c>
      <c r="AH285" s="144" t="s">
        <v>9</v>
      </c>
      <c r="AI285" s="144" t="s">
        <v>9</v>
      </c>
      <c r="AJ285" s="273" t="s">
        <v>10</v>
      </c>
      <c r="AK285" s="144" t="s">
        <v>9</v>
      </c>
      <c r="AL285" s="144" t="s">
        <v>10</v>
      </c>
      <c r="AM285" s="144" t="s">
        <v>10</v>
      </c>
      <c r="AN285" s="144" t="s">
        <v>9</v>
      </c>
      <c r="AO285" s="144" t="s">
        <v>9</v>
      </c>
      <c r="AP285" s="144"/>
      <c r="AQ285" s="144"/>
      <c r="AR285" s="144"/>
      <c r="AS285" s="144"/>
      <c r="AT285" s="69"/>
      <c r="AU285" s="69"/>
      <c r="AV285" s="3"/>
      <c r="AW285" s="62"/>
      <c r="AX285" s="3"/>
      <c r="AY285" s="2"/>
      <c r="AZ285" s="62"/>
      <c r="BA285" s="3"/>
      <c r="BB285" s="62"/>
    </row>
    <row r="286" spans="1:54" ht="34.5" customHeight="1" hidden="1">
      <c r="A286" s="179" t="s">
        <v>289</v>
      </c>
      <c r="B286" s="166" t="s">
        <v>88</v>
      </c>
      <c r="C286" s="167">
        <f t="shared" si="63"/>
        <v>0</v>
      </c>
      <c r="D286" s="168">
        <f t="shared" si="66"/>
        <v>0</v>
      </c>
      <c r="E286" s="211">
        <f t="shared" si="60"/>
        <v>0</v>
      </c>
      <c r="F286" s="211">
        <f t="shared" si="61"/>
        <v>0</v>
      </c>
      <c r="G286" s="127">
        <f t="shared" si="64"/>
        <v>0</v>
      </c>
      <c r="H286" s="127" t="e">
        <f t="shared" si="65"/>
        <v>#DIV/0!</v>
      </c>
      <c r="I286" s="140">
        <v>15</v>
      </c>
      <c r="J286" s="140">
        <v>14</v>
      </c>
      <c r="K286" s="140"/>
      <c r="L286" s="140"/>
      <c r="M286" s="140"/>
      <c r="N286" s="140"/>
      <c r="O286" s="140"/>
      <c r="P286" s="144"/>
      <c r="Q286" s="144"/>
      <c r="R286" s="144"/>
      <c r="S286" s="144"/>
      <c r="T286" s="144"/>
      <c r="U286" s="144"/>
      <c r="V286" s="336"/>
      <c r="W286" s="144"/>
      <c r="X286" s="273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273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69"/>
      <c r="AU286" s="69"/>
      <c r="AV286" s="3"/>
      <c r="AW286" s="62"/>
      <c r="AX286" s="3"/>
      <c r="AY286" s="2"/>
      <c r="AZ286" s="62"/>
      <c r="BA286" s="3"/>
      <c r="BB286" s="62"/>
    </row>
    <row r="287" spans="1:54" s="190" customFormat="1" ht="34.5" customHeight="1">
      <c r="A287" s="126" t="s">
        <v>404</v>
      </c>
      <c r="B287" s="166" t="s">
        <v>88</v>
      </c>
      <c r="C287" s="181">
        <f>G287*0.66</f>
        <v>0</v>
      </c>
      <c r="D287" s="182">
        <f t="shared" si="66"/>
        <v>0</v>
      </c>
      <c r="E287" s="224">
        <f t="shared" si="60"/>
        <v>0</v>
      </c>
      <c r="F287" s="224">
        <f t="shared" si="61"/>
        <v>0</v>
      </c>
      <c r="G287" s="183">
        <f t="shared" si="64"/>
        <v>0</v>
      </c>
      <c r="H287" s="183" t="e">
        <f>SUM(E287/D287%)</f>
        <v>#DIV/0!</v>
      </c>
      <c r="I287" s="184"/>
      <c r="J287" s="184"/>
      <c r="K287" s="184">
        <v>17</v>
      </c>
      <c r="L287" s="184">
        <v>17</v>
      </c>
      <c r="M287" s="184">
        <v>17</v>
      </c>
      <c r="N287" s="184">
        <v>15</v>
      </c>
      <c r="O287" s="184">
        <v>15</v>
      </c>
      <c r="P287" s="185"/>
      <c r="Q287" s="185"/>
      <c r="R287" s="185"/>
      <c r="S287" s="185"/>
      <c r="T287" s="185"/>
      <c r="U287" s="185"/>
      <c r="V287" s="334"/>
      <c r="W287" s="185"/>
      <c r="X287" s="271"/>
      <c r="Y287" s="185"/>
      <c r="Z287" s="185"/>
      <c r="AA287" s="185"/>
      <c r="AB287" s="185"/>
      <c r="AC287" s="185"/>
      <c r="AD287" s="192"/>
      <c r="AE287" s="185"/>
      <c r="AF287" s="185"/>
      <c r="AG287" s="185"/>
      <c r="AH287" s="185"/>
      <c r="AI287" s="185"/>
      <c r="AJ287" s="271"/>
      <c r="AK287" s="185"/>
      <c r="AL287" s="185"/>
      <c r="AM287" s="185"/>
      <c r="AN287" s="144"/>
      <c r="AO287" s="144"/>
      <c r="AP287" s="144"/>
      <c r="AQ287" s="144"/>
      <c r="AR287" s="144"/>
      <c r="AS287" s="144"/>
      <c r="AT287" s="186"/>
      <c r="AU287" s="186"/>
      <c r="AV287" s="187"/>
      <c r="AW287" s="188"/>
      <c r="AX287" s="187"/>
      <c r="AY287" s="189"/>
      <c r="AZ287" s="188"/>
      <c r="BA287" s="187"/>
      <c r="BB287" s="188"/>
    </row>
    <row r="288" spans="1:54" ht="34.5" customHeight="1">
      <c r="A288" s="178" t="s">
        <v>92</v>
      </c>
      <c r="B288" s="166" t="s">
        <v>88</v>
      </c>
      <c r="C288" s="167">
        <f t="shared" si="63"/>
        <v>-3.3000000000000003</v>
      </c>
      <c r="D288" s="168">
        <f t="shared" si="66"/>
        <v>17</v>
      </c>
      <c r="E288" s="211">
        <f t="shared" si="60"/>
        <v>6</v>
      </c>
      <c r="F288" s="211">
        <f t="shared" si="61"/>
        <v>11</v>
      </c>
      <c r="G288" s="127">
        <f t="shared" si="64"/>
        <v>-5</v>
      </c>
      <c r="H288" s="127">
        <f t="shared" si="65"/>
        <v>35.29411764705882</v>
      </c>
      <c r="I288" s="140">
        <v>-1</v>
      </c>
      <c r="J288" s="140">
        <v>4</v>
      </c>
      <c r="K288" s="140">
        <v>6</v>
      </c>
      <c r="L288" s="140">
        <v>3</v>
      </c>
      <c r="M288" s="140">
        <v>5</v>
      </c>
      <c r="N288" s="140">
        <v>9</v>
      </c>
      <c r="O288" s="140">
        <v>14</v>
      </c>
      <c r="P288" s="144" t="s">
        <v>10</v>
      </c>
      <c r="Q288" s="144"/>
      <c r="R288" s="144" t="s">
        <v>9</v>
      </c>
      <c r="S288" s="144" t="s">
        <v>9</v>
      </c>
      <c r="T288" s="144" t="s">
        <v>10</v>
      </c>
      <c r="U288" s="144"/>
      <c r="V288" s="336"/>
      <c r="W288" s="144" t="s">
        <v>10</v>
      </c>
      <c r="X288" s="273" t="s">
        <v>9</v>
      </c>
      <c r="Y288" s="144" t="s">
        <v>9</v>
      </c>
      <c r="Z288" s="144"/>
      <c r="AA288" s="144" t="s">
        <v>10</v>
      </c>
      <c r="AB288" s="144" t="s">
        <v>10</v>
      </c>
      <c r="AC288" s="144"/>
      <c r="AD288" s="144"/>
      <c r="AE288" s="144" t="s">
        <v>10</v>
      </c>
      <c r="AF288" s="144" t="s">
        <v>9</v>
      </c>
      <c r="AG288" s="144" t="s">
        <v>10</v>
      </c>
      <c r="AH288" s="144"/>
      <c r="AI288" s="144" t="s">
        <v>10</v>
      </c>
      <c r="AJ288" s="273" t="s">
        <v>9</v>
      </c>
      <c r="AK288" s="144" t="s">
        <v>10</v>
      </c>
      <c r="AL288" s="144"/>
      <c r="AM288" s="144" t="s">
        <v>10</v>
      </c>
      <c r="AN288" s="144"/>
      <c r="AO288" s="144" t="s">
        <v>10</v>
      </c>
      <c r="AP288" s="144"/>
      <c r="AQ288" s="144"/>
      <c r="AR288" s="144"/>
      <c r="AS288" s="144"/>
      <c r="AT288" s="69"/>
      <c r="AU288" s="69"/>
      <c r="AV288" s="3"/>
      <c r="AW288" s="62"/>
      <c r="AX288" s="3"/>
      <c r="AY288" s="2"/>
      <c r="AZ288" s="62"/>
      <c r="BA288" s="3"/>
      <c r="BB288" s="62"/>
    </row>
    <row r="289" spans="1:54" ht="34.5" customHeight="1">
      <c r="A289" s="178" t="s">
        <v>358</v>
      </c>
      <c r="B289" s="166" t="s">
        <v>88</v>
      </c>
      <c r="C289" s="167">
        <f>G289*0.66</f>
        <v>0.66</v>
      </c>
      <c r="D289" s="168">
        <f t="shared" si="66"/>
        <v>1</v>
      </c>
      <c r="E289" s="211">
        <f t="shared" si="60"/>
        <v>1</v>
      </c>
      <c r="F289" s="211">
        <f t="shared" si="61"/>
        <v>0</v>
      </c>
      <c r="G289" s="127">
        <f>E289-F289</f>
        <v>1</v>
      </c>
      <c r="H289" s="127">
        <f>SUM(E289/D289%)</f>
        <v>100</v>
      </c>
      <c r="I289" s="139">
        <v>23</v>
      </c>
      <c r="J289" s="139">
        <v>24</v>
      </c>
      <c r="K289" s="139">
        <v>30</v>
      </c>
      <c r="L289" s="139">
        <v>32</v>
      </c>
      <c r="M289" s="139">
        <v>32</v>
      </c>
      <c r="N289" s="139">
        <v>29</v>
      </c>
      <c r="O289" s="139">
        <v>29</v>
      </c>
      <c r="P289" s="144"/>
      <c r="Q289" s="144"/>
      <c r="R289" s="144"/>
      <c r="S289" s="144"/>
      <c r="T289" s="144"/>
      <c r="U289" s="144"/>
      <c r="V289" s="336"/>
      <c r="W289" s="144"/>
      <c r="X289" s="273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273"/>
      <c r="AK289" s="144"/>
      <c r="AL289" s="144"/>
      <c r="AM289" s="144"/>
      <c r="AN289" s="144" t="s">
        <v>9</v>
      </c>
      <c r="AO289" s="144"/>
      <c r="AP289" s="144"/>
      <c r="AQ289" s="144"/>
      <c r="AR289" s="144"/>
      <c r="AS289" s="144"/>
      <c r="AT289" s="69"/>
      <c r="AU289" s="69"/>
      <c r="AV289" s="3"/>
      <c r="AW289" s="62"/>
      <c r="AX289" s="3"/>
      <c r="AY289" s="2"/>
      <c r="AZ289" s="62"/>
      <c r="BA289" s="3"/>
      <c r="BB289" s="62"/>
    </row>
    <row r="290" spans="1:54" ht="34.5" customHeight="1">
      <c r="A290" s="126" t="s">
        <v>268</v>
      </c>
      <c r="B290" s="166" t="s">
        <v>88</v>
      </c>
      <c r="C290" s="167">
        <f t="shared" si="63"/>
        <v>-1.32</v>
      </c>
      <c r="D290" s="168">
        <f t="shared" si="66"/>
        <v>2</v>
      </c>
      <c r="E290" s="211">
        <f t="shared" si="60"/>
        <v>0</v>
      </c>
      <c r="F290" s="211">
        <f t="shared" si="61"/>
        <v>2</v>
      </c>
      <c r="G290" s="127">
        <f t="shared" si="64"/>
        <v>-2</v>
      </c>
      <c r="H290" s="127">
        <f t="shared" si="65"/>
        <v>0</v>
      </c>
      <c r="I290" s="139">
        <v>33</v>
      </c>
      <c r="J290" s="139">
        <v>26</v>
      </c>
      <c r="K290" s="139">
        <v>22</v>
      </c>
      <c r="L290" s="139">
        <v>28</v>
      </c>
      <c r="M290" s="139">
        <v>28</v>
      </c>
      <c r="N290" s="139">
        <v>26</v>
      </c>
      <c r="O290" s="139">
        <v>25</v>
      </c>
      <c r="P290" s="144"/>
      <c r="Q290" s="144"/>
      <c r="R290" s="144"/>
      <c r="S290" s="144"/>
      <c r="T290" s="144"/>
      <c r="U290" s="144"/>
      <c r="V290" s="336"/>
      <c r="W290" s="144"/>
      <c r="X290" s="273"/>
      <c r="Y290" s="144"/>
      <c r="Z290" s="144"/>
      <c r="AA290" s="144"/>
      <c r="AB290" s="144"/>
      <c r="AC290" s="144" t="s">
        <v>490</v>
      </c>
      <c r="AD290" s="144"/>
      <c r="AE290" s="144"/>
      <c r="AF290" s="144"/>
      <c r="AG290" s="144"/>
      <c r="AH290" s="144"/>
      <c r="AI290" s="144"/>
      <c r="AJ290" s="273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69"/>
      <c r="AU290" s="69"/>
      <c r="AV290" s="3"/>
      <c r="AW290" s="62"/>
      <c r="AX290" s="3"/>
      <c r="AY290" s="2"/>
      <c r="AZ290" s="62"/>
      <c r="BA290" s="3"/>
      <c r="BB290" s="62"/>
    </row>
    <row r="291" spans="1:54" ht="34.5" customHeight="1">
      <c r="A291" s="178" t="s">
        <v>269</v>
      </c>
      <c r="B291" s="166" t="s">
        <v>88</v>
      </c>
      <c r="C291" s="167">
        <f t="shared" si="63"/>
        <v>3.3000000000000003</v>
      </c>
      <c r="D291" s="168">
        <f t="shared" si="66"/>
        <v>23</v>
      </c>
      <c r="E291" s="211">
        <f t="shared" si="60"/>
        <v>14</v>
      </c>
      <c r="F291" s="211">
        <f t="shared" si="61"/>
        <v>9</v>
      </c>
      <c r="G291" s="127">
        <f t="shared" si="64"/>
        <v>5</v>
      </c>
      <c r="H291" s="127">
        <f t="shared" si="65"/>
        <v>60.869565217391305</v>
      </c>
      <c r="I291" s="139">
        <v>23</v>
      </c>
      <c r="J291" s="139">
        <v>24</v>
      </c>
      <c r="K291" s="139">
        <v>24</v>
      </c>
      <c r="L291" s="139">
        <v>23</v>
      </c>
      <c r="M291" s="139">
        <v>27</v>
      </c>
      <c r="N291" s="139">
        <v>29</v>
      </c>
      <c r="O291" s="139">
        <v>27</v>
      </c>
      <c r="P291" s="144" t="s">
        <v>10</v>
      </c>
      <c r="Q291" s="144" t="s">
        <v>9</v>
      </c>
      <c r="R291" s="144" t="s">
        <v>10</v>
      </c>
      <c r="S291" s="144" t="s">
        <v>9</v>
      </c>
      <c r="T291" s="144"/>
      <c r="U291" s="144" t="s">
        <v>10</v>
      </c>
      <c r="V291" s="336" t="s">
        <v>10</v>
      </c>
      <c r="W291" s="144" t="s">
        <v>10</v>
      </c>
      <c r="X291" s="273" t="s">
        <v>9</v>
      </c>
      <c r="Y291" s="144" t="s">
        <v>10</v>
      </c>
      <c r="Z291" s="144" t="s">
        <v>9</v>
      </c>
      <c r="AA291" s="144" t="s">
        <v>10</v>
      </c>
      <c r="AB291" s="144" t="s">
        <v>9</v>
      </c>
      <c r="AC291" s="144"/>
      <c r="AD291" s="144" t="s">
        <v>9</v>
      </c>
      <c r="AE291" s="144" t="s">
        <v>9</v>
      </c>
      <c r="AF291" s="144" t="s">
        <v>9</v>
      </c>
      <c r="AG291" s="144" t="s">
        <v>9</v>
      </c>
      <c r="AH291" s="144" t="s">
        <v>10</v>
      </c>
      <c r="AI291" s="144" t="s">
        <v>9</v>
      </c>
      <c r="AJ291" s="273" t="s">
        <v>10</v>
      </c>
      <c r="AK291" s="144" t="s">
        <v>9</v>
      </c>
      <c r="AL291" s="144" t="s">
        <v>9</v>
      </c>
      <c r="AM291" s="144" t="s">
        <v>9</v>
      </c>
      <c r="AN291" s="144"/>
      <c r="AO291" s="144" t="s">
        <v>9</v>
      </c>
      <c r="AP291" s="144"/>
      <c r="AQ291" s="144"/>
      <c r="AR291" s="144"/>
      <c r="AS291" s="144"/>
      <c r="AT291" s="69"/>
      <c r="AU291" s="69"/>
      <c r="AV291" s="3"/>
      <c r="AW291" s="62"/>
      <c r="AX291" s="3"/>
      <c r="AY291" s="2"/>
      <c r="AZ291" s="62"/>
      <c r="BA291" s="3"/>
      <c r="BB291" s="62"/>
    </row>
    <row r="292" spans="1:54" ht="34.5" customHeight="1" thickBot="1">
      <c r="A292" s="178" t="s">
        <v>244</v>
      </c>
      <c r="B292" s="166" t="s">
        <v>88</v>
      </c>
      <c r="C292" s="167">
        <f t="shared" si="63"/>
        <v>0.66</v>
      </c>
      <c r="D292" s="168">
        <f t="shared" si="66"/>
        <v>9</v>
      </c>
      <c r="E292" s="211">
        <f t="shared" si="60"/>
        <v>5</v>
      </c>
      <c r="F292" s="211">
        <f t="shared" si="61"/>
        <v>4</v>
      </c>
      <c r="G292" s="127">
        <f t="shared" si="64"/>
        <v>1</v>
      </c>
      <c r="H292" s="127">
        <f t="shared" si="65"/>
        <v>55.55555555555556</v>
      </c>
      <c r="I292" s="139">
        <v>24</v>
      </c>
      <c r="J292" s="139">
        <v>31</v>
      </c>
      <c r="K292" s="139">
        <v>27</v>
      </c>
      <c r="L292" s="139">
        <v>27</v>
      </c>
      <c r="M292" s="139">
        <v>29</v>
      </c>
      <c r="N292" s="139">
        <v>29</v>
      </c>
      <c r="O292" s="139">
        <v>27</v>
      </c>
      <c r="P292" s="144"/>
      <c r="Q292" s="144" t="s">
        <v>9</v>
      </c>
      <c r="R292" s="144"/>
      <c r="S292" s="144"/>
      <c r="T292" s="144" t="s">
        <v>10</v>
      </c>
      <c r="U292" s="144" t="s">
        <v>10</v>
      </c>
      <c r="V292" s="336" t="s">
        <v>10</v>
      </c>
      <c r="W292" s="144"/>
      <c r="X292" s="273"/>
      <c r="Y292" s="144"/>
      <c r="Z292" s="144" t="s">
        <v>9</v>
      </c>
      <c r="AA292" s="144"/>
      <c r="AB292" s="144"/>
      <c r="AC292" s="144"/>
      <c r="AD292" s="144"/>
      <c r="AE292" s="144"/>
      <c r="AF292" s="144"/>
      <c r="AG292" s="144"/>
      <c r="AH292" s="144" t="s">
        <v>9</v>
      </c>
      <c r="AI292" s="144"/>
      <c r="AJ292" s="273" t="s">
        <v>9</v>
      </c>
      <c r="AK292" s="144"/>
      <c r="AL292" s="144" t="s">
        <v>10</v>
      </c>
      <c r="AM292" s="144"/>
      <c r="AN292" s="144" t="s">
        <v>9</v>
      </c>
      <c r="AO292" s="144"/>
      <c r="AP292" s="144"/>
      <c r="AQ292" s="144"/>
      <c r="AR292" s="144"/>
      <c r="AS292" s="144"/>
      <c r="AT292" s="69"/>
      <c r="AU292" s="69"/>
      <c r="AV292" s="3"/>
      <c r="AW292" s="62"/>
      <c r="AX292" s="3"/>
      <c r="AY292" s="2"/>
      <c r="AZ292" s="62"/>
      <c r="BA292" s="3"/>
      <c r="BB292" s="62"/>
    </row>
    <row r="293" spans="1:54" s="303" customFormat="1" ht="34.5" customHeight="1" thickTop="1">
      <c r="A293" s="320" t="s">
        <v>93</v>
      </c>
      <c r="B293" s="291" t="s">
        <v>94</v>
      </c>
      <c r="C293" s="292">
        <f t="shared" si="63"/>
        <v>-1.32</v>
      </c>
      <c r="D293" s="293">
        <f t="shared" si="66"/>
        <v>22</v>
      </c>
      <c r="E293" s="294">
        <f t="shared" si="60"/>
        <v>10</v>
      </c>
      <c r="F293" s="294">
        <f t="shared" si="61"/>
        <v>12</v>
      </c>
      <c r="G293" s="295">
        <f t="shared" si="64"/>
        <v>-2</v>
      </c>
      <c r="H293" s="295">
        <f t="shared" si="65"/>
        <v>45.45454545454545</v>
      </c>
      <c r="I293" s="296">
        <v>-1</v>
      </c>
      <c r="J293" s="296">
        <v>4</v>
      </c>
      <c r="K293" s="296">
        <v>4</v>
      </c>
      <c r="L293" s="296">
        <v>2</v>
      </c>
      <c r="M293" s="296">
        <v>-5</v>
      </c>
      <c r="N293" s="296">
        <v>-2</v>
      </c>
      <c r="O293" s="296">
        <v>-2</v>
      </c>
      <c r="P293" s="297"/>
      <c r="Q293" s="297" t="s">
        <v>10</v>
      </c>
      <c r="R293" s="297" t="s">
        <v>9</v>
      </c>
      <c r="S293" s="297" t="s">
        <v>9</v>
      </c>
      <c r="T293" s="297" t="s">
        <v>10</v>
      </c>
      <c r="U293" s="297" t="s">
        <v>10</v>
      </c>
      <c r="V293" s="339" t="s">
        <v>10</v>
      </c>
      <c r="W293" s="297" t="s">
        <v>10</v>
      </c>
      <c r="X293" s="298" t="s">
        <v>9</v>
      </c>
      <c r="Y293" s="297" t="s">
        <v>10</v>
      </c>
      <c r="Z293" s="297"/>
      <c r="AA293" s="297" t="s">
        <v>9</v>
      </c>
      <c r="AB293" s="297" t="s">
        <v>10</v>
      </c>
      <c r="AC293" s="297" t="s">
        <v>9</v>
      </c>
      <c r="AD293" s="297" t="s">
        <v>9</v>
      </c>
      <c r="AE293" s="297"/>
      <c r="AF293" s="297" t="s">
        <v>10</v>
      </c>
      <c r="AG293" s="297" t="s">
        <v>9</v>
      </c>
      <c r="AH293" s="297" t="s">
        <v>10</v>
      </c>
      <c r="AI293" s="297" t="s">
        <v>10</v>
      </c>
      <c r="AJ293" s="298" t="s">
        <v>9</v>
      </c>
      <c r="AK293" s="297"/>
      <c r="AL293" s="297" t="s">
        <v>10</v>
      </c>
      <c r="AM293" s="297" t="s">
        <v>9</v>
      </c>
      <c r="AN293" s="297" t="s">
        <v>10</v>
      </c>
      <c r="AO293" s="297" t="s">
        <v>9</v>
      </c>
      <c r="AP293" s="297"/>
      <c r="AQ293" s="297"/>
      <c r="AR293" s="297"/>
      <c r="AS293" s="297"/>
      <c r="AT293" s="299"/>
      <c r="AU293" s="299"/>
      <c r="AV293" s="300"/>
      <c r="AW293" s="301"/>
      <c r="AX293" s="300"/>
      <c r="AY293" s="302"/>
      <c r="AZ293" s="301"/>
      <c r="BA293" s="300"/>
      <c r="BB293" s="301"/>
    </row>
    <row r="294" spans="1:54" ht="34.5" customHeight="1">
      <c r="A294" s="178" t="s">
        <v>95</v>
      </c>
      <c r="B294" s="166" t="s">
        <v>94</v>
      </c>
      <c r="C294" s="167">
        <f t="shared" si="63"/>
        <v>0.66</v>
      </c>
      <c r="D294" s="168">
        <f t="shared" si="66"/>
        <v>27</v>
      </c>
      <c r="E294" s="211">
        <f t="shared" si="60"/>
        <v>14</v>
      </c>
      <c r="F294" s="211">
        <f t="shared" si="61"/>
        <v>13</v>
      </c>
      <c r="G294" s="127">
        <f t="shared" si="64"/>
        <v>1</v>
      </c>
      <c r="H294" s="127">
        <f t="shared" si="65"/>
        <v>51.85185185185185</v>
      </c>
      <c r="I294" s="139">
        <v>12</v>
      </c>
      <c r="J294" s="139">
        <v>6</v>
      </c>
      <c r="K294" s="139">
        <v>4</v>
      </c>
      <c r="L294" s="139">
        <v>2</v>
      </c>
      <c r="M294" s="139">
        <v>7</v>
      </c>
      <c r="N294" s="139">
        <v>7</v>
      </c>
      <c r="O294" s="139">
        <v>15</v>
      </c>
      <c r="P294" s="144" t="s">
        <v>9</v>
      </c>
      <c r="Q294" s="144" t="s">
        <v>9</v>
      </c>
      <c r="R294" s="144" t="s">
        <v>9</v>
      </c>
      <c r="S294" s="144" t="s">
        <v>10</v>
      </c>
      <c r="T294" s="144" t="s">
        <v>9</v>
      </c>
      <c r="U294" s="144" t="s">
        <v>10</v>
      </c>
      <c r="V294" s="336" t="s">
        <v>9</v>
      </c>
      <c r="W294" s="144" t="s">
        <v>9</v>
      </c>
      <c r="X294" s="273" t="s">
        <v>10</v>
      </c>
      <c r="Y294" s="144" t="s">
        <v>9</v>
      </c>
      <c r="Z294" s="144" t="s">
        <v>9</v>
      </c>
      <c r="AA294" s="144" t="s">
        <v>10</v>
      </c>
      <c r="AB294" s="144" t="s">
        <v>9</v>
      </c>
      <c r="AC294" s="144" t="s">
        <v>10</v>
      </c>
      <c r="AD294" s="144" t="s">
        <v>10</v>
      </c>
      <c r="AE294" s="144" t="s">
        <v>10</v>
      </c>
      <c r="AF294" s="144" t="s">
        <v>10</v>
      </c>
      <c r="AG294" s="144" t="s">
        <v>9</v>
      </c>
      <c r="AH294" s="144" t="s">
        <v>9</v>
      </c>
      <c r="AI294" s="144" t="s">
        <v>10</v>
      </c>
      <c r="AJ294" s="273" t="s">
        <v>9</v>
      </c>
      <c r="AK294" s="144" t="s">
        <v>10</v>
      </c>
      <c r="AL294" s="144" t="s">
        <v>10</v>
      </c>
      <c r="AM294" s="144" t="s">
        <v>518</v>
      </c>
      <c r="AN294" s="144" t="s">
        <v>9</v>
      </c>
      <c r="AO294" s="144" t="s">
        <v>10</v>
      </c>
      <c r="AP294" s="144"/>
      <c r="AQ294" s="144"/>
      <c r="AR294" s="144"/>
      <c r="AS294" s="144"/>
      <c r="AT294" s="69"/>
      <c r="AU294" s="69"/>
      <c r="AV294" s="3"/>
      <c r="AW294" s="62"/>
      <c r="AX294" s="3"/>
      <c r="AY294" s="2"/>
      <c r="AZ294" s="62"/>
      <c r="BA294" s="3"/>
      <c r="BB294" s="62"/>
    </row>
    <row r="295" spans="1:54" ht="34.5" customHeight="1">
      <c r="A295" s="178" t="s">
        <v>267</v>
      </c>
      <c r="B295" s="166" t="s">
        <v>94</v>
      </c>
      <c r="C295" s="167">
        <f t="shared" si="63"/>
        <v>1.98</v>
      </c>
      <c r="D295" s="168">
        <f t="shared" si="66"/>
        <v>23</v>
      </c>
      <c r="E295" s="211">
        <f t="shared" si="60"/>
        <v>13</v>
      </c>
      <c r="F295" s="211">
        <f t="shared" si="61"/>
        <v>10</v>
      </c>
      <c r="G295" s="127">
        <f t="shared" si="64"/>
        <v>3</v>
      </c>
      <c r="H295" s="127">
        <f t="shared" si="65"/>
        <v>56.52173913043478</v>
      </c>
      <c r="I295" s="139">
        <v>14</v>
      </c>
      <c r="J295" s="139">
        <v>7</v>
      </c>
      <c r="K295" s="139">
        <v>-3</v>
      </c>
      <c r="L295" s="139">
        <v>-10</v>
      </c>
      <c r="M295" s="139">
        <v>-11</v>
      </c>
      <c r="N295" s="139">
        <v>-10</v>
      </c>
      <c r="O295" s="139">
        <v>-12</v>
      </c>
      <c r="P295" s="144" t="s">
        <v>9</v>
      </c>
      <c r="Q295" s="144" t="s">
        <v>9</v>
      </c>
      <c r="R295" s="144" t="s">
        <v>9</v>
      </c>
      <c r="S295" s="144" t="s">
        <v>10</v>
      </c>
      <c r="T295" s="144" t="s">
        <v>9</v>
      </c>
      <c r="U295" s="144" t="s">
        <v>9</v>
      </c>
      <c r="V295" s="336" t="s">
        <v>10</v>
      </c>
      <c r="W295" s="144" t="s">
        <v>9</v>
      </c>
      <c r="X295" s="273" t="s">
        <v>9</v>
      </c>
      <c r="Y295" s="144" t="s">
        <v>9</v>
      </c>
      <c r="Z295" s="144" t="s">
        <v>10</v>
      </c>
      <c r="AA295" s="144" t="s">
        <v>10</v>
      </c>
      <c r="AB295" s="144" t="s">
        <v>9</v>
      </c>
      <c r="AC295" s="144" t="s">
        <v>9</v>
      </c>
      <c r="AD295" s="144" t="s">
        <v>10</v>
      </c>
      <c r="AE295" s="144" t="s">
        <v>9</v>
      </c>
      <c r="AF295" s="144" t="s">
        <v>10</v>
      </c>
      <c r="AG295" s="144" t="s">
        <v>10</v>
      </c>
      <c r="AH295" s="144"/>
      <c r="AI295" s="144" t="s">
        <v>10</v>
      </c>
      <c r="AJ295" s="273"/>
      <c r="AK295" s="144" t="s">
        <v>9</v>
      </c>
      <c r="AL295" s="144" t="s">
        <v>10</v>
      </c>
      <c r="AM295" s="144"/>
      <c r="AN295" s="144" t="s">
        <v>10</v>
      </c>
      <c r="AO295" s="144" t="s">
        <v>9</v>
      </c>
      <c r="AP295" s="144"/>
      <c r="AQ295" s="144"/>
      <c r="AR295" s="144"/>
      <c r="AS295" s="144"/>
      <c r="AT295" s="69"/>
      <c r="AU295" s="69"/>
      <c r="AV295" s="3"/>
      <c r="AW295" s="62"/>
      <c r="AX295" s="3"/>
      <c r="AY295" s="2"/>
      <c r="AZ295" s="62"/>
      <c r="BA295" s="3"/>
      <c r="BB295" s="62"/>
    </row>
    <row r="296" spans="1:54" ht="34.5" customHeight="1">
      <c r="A296" s="178" t="s">
        <v>516</v>
      </c>
      <c r="B296" s="166" t="s">
        <v>354</v>
      </c>
      <c r="C296" s="167">
        <f>G296*0.66</f>
        <v>-2.64</v>
      </c>
      <c r="D296" s="168">
        <f>E296+F296</f>
        <v>12</v>
      </c>
      <c r="E296" s="211">
        <f>COUNTIF(P296:AS296,"W")+COUNTIF(P296:AS296,"WL")+COUNTIF(P296:AS296,"WLL")+COUNTIF(P296:AS296,"WW")+COUNTIF(P296:AS296,"WW")+COUNTIF(P296:AS296,"WWL")+COUNTIF(P296:AS296,"WWL")+COUNTIF(P296:AS296,"WWW")+COUNTIF(P296:AS296,"WWW")+COUNTIF(P296:AS296,"WWW")</f>
        <v>4</v>
      </c>
      <c r="F296" s="211">
        <f>COUNTIF(P296:AS296,"L")+COUNTIF(P296:AS296,"WL")+COUNTIF(P296:AS296,"WWL")+COUNTIF(P296:AS296,"LL")+COUNTIF(P296:AS296,"LL")+COUNTIF(P296:AS296,"WLL")+COUNTIF(P296:AS296,"WLL")+COUNTIF(P296:AS296,"LLL")+COUNTIF(P296:AS296,"LLL")+COUNTIF(P296:AS296,"LLL")</f>
        <v>8</v>
      </c>
      <c r="G296" s="127">
        <f>E296-F296</f>
        <v>-4</v>
      </c>
      <c r="H296" s="127">
        <f>SUM(E296/D296%)</f>
        <v>33.333333333333336</v>
      </c>
      <c r="I296" s="139">
        <v>15</v>
      </c>
      <c r="J296" s="139">
        <v>6</v>
      </c>
      <c r="K296" s="139">
        <v>6</v>
      </c>
      <c r="L296" s="139">
        <v>5</v>
      </c>
      <c r="M296" s="139">
        <v>4</v>
      </c>
      <c r="N296" s="139">
        <v>9</v>
      </c>
      <c r="O296" s="139">
        <v>15</v>
      </c>
      <c r="P296" s="144"/>
      <c r="Q296" s="144"/>
      <c r="R296" s="144"/>
      <c r="S296" s="144"/>
      <c r="T296" s="144"/>
      <c r="U296" s="144" t="s">
        <v>10</v>
      </c>
      <c r="V296" s="336"/>
      <c r="W296" s="144"/>
      <c r="X296" s="273" t="s">
        <v>9</v>
      </c>
      <c r="Y296" s="144" t="s">
        <v>10</v>
      </c>
      <c r="Z296" s="144"/>
      <c r="AA296" s="144" t="s">
        <v>9</v>
      </c>
      <c r="AB296" s="144"/>
      <c r="AC296" s="144"/>
      <c r="AD296" s="144"/>
      <c r="AE296" s="144" t="s">
        <v>10</v>
      </c>
      <c r="AF296" s="144"/>
      <c r="AG296" s="144"/>
      <c r="AH296" s="144" t="s">
        <v>10</v>
      </c>
      <c r="AI296" s="144" t="s">
        <v>9</v>
      </c>
      <c r="AJ296" s="273" t="s">
        <v>10</v>
      </c>
      <c r="AK296" s="144" t="s">
        <v>9</v>
      </c>
      <c r="AL296" s="144" t="s">
        <v>10</v>
      </c>
      <c r="AM296" s="144"/>
      <c r="AN296" s="144" t="s">
        <v>10</v>
      </c>
      <c r="AO296" s="144" t="s">
        <v>10</v>
      </c>
      <c r="AP296" s="144"/>
      <c r="AQ296" s="144"/>
      <c r="AR296" s="144"/>
      <c r="AS296" s="144"/>
      <c r="AT296" s="69"/>
      <c r="AU296" s="69"/>
      <c r="AV296" s="3"/>
      <c r="AW296" s="62"/>
      <c r="AX296" s="3"/>
      <c r="AY296" s="2"/>
      <c r="AZ296" s="62"/>
      <c r="BA296" s="3"/>
      <c r="BB296" s="62"/>
    </row>
    <row r="297" spans="1:54" ht="34.5" customHeight="1">
      <c r="A297" s="289" t="s">
        <v>396</v>
      </c>
      <c r="B297" s="166" t="s">
        <v>94</v>
      </c>
      <c r="C297" s="167">
        <f>G297*0.66</f>
        <v>0</v>
      </c>
      <c r="D297" s="168">
        <f>E297+F297</f>
        <v>0</v>
      </c>
      <c r="E297" s="211">
        <f t="shared" si="60"/>
        <v>0</v>
      </c>
      <c r="F297" s="211">
        <f t="shared" si="61"/>
        <v>0</v>
      </c>
      <c r="G297" s="127">
        <f>E297-F297</f>
        <v>0</v>
      </c>
      <c r="H297" s="127" t="e">
        <f>SUM(E297/D297%)</f>
        <v>#DIV/0!</v>
      </c>
      <c r="I297" s="139">
        <v>20</v>
      </c>
      <c r="J297" s="139">
        <v>24</v>
      </c>
      <c r="K297" s="139">
        <v>24</v>
      </c>
      <c r="L297" s="139">
        <v>40</v>
      </c>
      <c r="M297" s="139">
        <v>40</v>
      </c>
      <c r="N297" s="139">
        <v>40</v>
      </c>
      <c r="O297" s="139">
        <v>40</v>
      </c>
      <c r="P297" s="144"/>
      <c r="Q297" s="144"/>
      <c r="R297" s="144"/>
      <c r="S297" s="144"/>
      <c r="T297" s="144"/>
      <c r="U297" s="144"/>
      <c r="V297" s="336"/>
      <c r="W297" s="144"/>
      <c r="X297" s="273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273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69"/>
      <c r="AU297" s="69"/>
      <c r="AV297" s="3"/>
      <c r="AW297" s="62"/>
      <c r="AX297" s="3"/>
      <c r="AY297" s="2"/>
      <c r="AZ297" s="62"/>
      <c r="BA297" s="3"/>
      <c r="BB297" s="62"/>
    </row>
    <row r="298" spans="1:54" ht="34.5" customHeight="1">
      <c r="A298" s="178" t="s">
        <v>97</v>
      </c>
      <c r="B298" s="166" t="s">
        <v>354</v>
      </c>
      <c r="C298" s="167">
        <f t="shared" si="63"/>
        <v>0</v>
      </c>
      <c r="D298" s="168">
        <f t="shared" si="66"/>
        <v>0</v>
      </c>
      <c r="E298" s="211">
        <f t="shared" si="60"/>
        <v>0</v>
      </c>
      <c r="F298" s="211">
        <f t="shared" si="61"/>
        <v>0</v>
      </c>
      <c r="G298" s="127">
        <f t="shared" si="64"/>
        <v>0</v>
      </c>
      <c r="H298" s="127" t="e">
        <f t="shared" si="65"/>
        <v>#DIV/0!</v>
      </c>
      <c r="I298" s="139">
        <v>15</v>
      </c>
      <c r="J298" s="139">
        <v>6</v>
      </c>
      <c r="K298" s="139">
        <v>6</v>
      </c>
      <c r="L298" s="139">
        <v>5</v>
      </c>
      <c r="M298" s="139">
        <v>4</v>
      </c>
      <c r="N298" s="139">
        <v>9</v>
      </c>
      <c r="O298" s="139">
        <v>9</v>
      </c>
      <c r="P298" s="144"/>
      <c r="Q298" s="144"/>
      <c r="R298" s="144"/>
      <c r="S298" s="144"/>
      <c r="T298" s="144"/>
      <c r="U298" s="144"/>
      <c r="V298" s="336"/>
      <c r="W298" s="144"/>
      <c r="X298" s="273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273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69"/>
      <c r="AU298" s="69"/>
      <c r="AV298" s="3"/>
      <c r="AW298" s="62"/>
      <c r="AX298" s="3"/>
      <c r="AY298" s="2"/>
      <c r="AZ298" s="62"/>
      <c r="BA298" s="3"/>
      <c r="BB298" s="62"/>
    </row>
    <row r="299" spans="1:54" s="190" customFormat="1" ht="34.5" customHeight="1" hidden="1">
      <c r="A299" s="179" t="s">
        <v>230</v>
      </c>
      <c r="B299" s="180" t="s">
        <v>94</v>
      </c>
      <c r="C299" s="181">
        <f t="shared" si="63"/>
        <v>0</v>
      </c>
      <c r="D299" s="182">
        <f t="shared" si="66"/>
        <v>0</v>
      </c>
      <c r="E299" s="224">
        <f t="shared" si="60"/>
        <v>0</v>
      </c>
      <c r="F299" s="224">
        <f t="shared" si="61"/>
        <v>0</v>
      </c>
      <c r="G299" s="183">
        <f t="shared" si="64"/>
        <v>0</v>
      </c>
      <c r="H299" s="183" t="e">
        <f t="shared" si="65"/>
        <v>#DIV/0!</v>
      </c>
      <c r="I299" s="184"/>
      <c r="J299" s="184"/>
      <c r="K299" s="184"/>
      <c r="L299" s="184"/>
      <c r="M299" s="184"/>
      <c r="N299" s="184"/>
      <c r="O299" s="184"/>
      <c r="P299" s="185"/>
      <c r="Q299" s="185"/>
      <c r="R299" s="185"/>
      <c r="S299" s="185"/>
      <c r="T299" s="185"/>
      <c r="U299" s="185"/>
      <c r="V299" s="334"/>
      <c r="W299" s="185"/>
      <c r="X299" s="271"/>
      <c r="Y299" s="185"/>
      <c r="Z299" s="185"/>
      <c r="AA299" s="185"/>
      <c r="AB299" s="185"/>
      <c r="AC299" s="185"/>
      <c r="AD299" s="192"/>
      <c r="AE299" s="185"/>
      <c r="AF299" s="185"/>
      <c r="AG299" s="185"/>
      <c r="AH299" s="185"/>
      <c r="AI299" s="185"/>
      <c r="AJ299" s="271"/>
      <c r="AK299" s="185"/>
      <c r="AL299" s="185"/>
      <c r="AM299" s="185"/>
      <c r="AN299" s="144"/>
      <c r="AO299" s="144"/>
      <c r="AP299" s="144"/>
      <c r="AQ299" s="144"/>
      <c r="AR299" s="144"/>
      <c r="AS299" s="144"/>
      <c r="AT299" s="186"/>
      <c r="AU299" s="186"/>
      <c r="AV299" s="187"/>
      <c r="AW299" s="188"/>
      <c r="AX299" s="187"/>
      <c r="AY299" s="189"/>
      <c r="AZ299" s="188"/>
      <c r="BA299" s="187"/>
      <c r="BB299" s="188"/>
    </row>
    <row r="300" spans="1:54" ht="34.5" customHeight="1">
      <c r="A300" s="178" t="s">
        <v>98</v>
      </c>
      <c r="B300" s="166" t="s">
        <v>94</v>
      </c>
      <c r="C300" s="167">
        <f t="shared" si="63"/>
        <v>0</v>
      </c>
      <c r="D300" s="168">
        <f t="shared" si="66"/>
        <v>0</v>
      </c>
      <c r="E300" s="211">
        <f t="shared" si="60"/>
        <v>0</v>
      </c>
      <c r="F300" s="211">
        <f t="shared" si="61"/>
        <v>0</v>
      </c>
      <c r="G300" s="127">
        <f t="shared" si="64"/>
        <v>0</v>
      </c>
      <c r="H300" s="127" t="e">
        <f t="shared" si="65"/>
        <v>#DIV/0!</v>
      </c>
      <c r="I300" s="139">
        <v>20</v>
      </c>
      <c r="J300" s="139">
        <v>16</v>
      </c>
      <c r="K300" s="139">
        <v>24</v>
      </c>
      <c r="L300" s="139">
        <v>24</v>
      </c>
      <c r="M300" s="139">
        <v>26</v>
      </c>
      <c r="N300" s="139">
        <v>26</v>
      </c>
      <c r="O300" s="139">
        <v>25</v>
      </c>
      <c r="P300" s="144"/>
      <c r="Q300" s="144"/>
      <c r="R300" s="144"/>
      <c r="S300" s="144"/>
      <c r="T300" s="144"/>
      <c r="U300" s="144"/>
      <c r="V300" s="336"/>
      <c r="W300" s="144"/>
      <c r="X300" s="273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273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69"/>
      <c r="AU300" s="69"/>
      <c r="AV300" s="3"/>
      <c r="AW300" s="62"/>
      <c r="AX300" s="3"/>
      <c r="AY300" s="2"/>
      <c r="AZ300" s="62"/>
      <c r="BA300" s="3"/>
      <c r="BB300" s="62"/>
    </row>
    <row r="301" spans="1:54" ht="34.5" customHeight="1">
      <c r="A301" s="289" t="s">
        <v>506</v>
      </c>
      <c r="B301" s="166" t="s">
        <v>354</v>
      </c>
      <c r="C301" s="167">
        <f>G301*0.66</f>
        <v>0</v>
      </c>
      <c r="D301" s="168">
        <f>E301+F301</f>
        <v>2</v>
      </c>
      <c r="E301" s="211">
        <f>COUNTIF(P301:AS301,"W")+COUNTIF(P301:AS301,"WL")+COUNTIF(P301:AS301,"WLL")+COUNTIF(P301:AS301,"WW")+COUNTIF(P301:AS301,"WW")+COUNTIF(P301:AS301,"WWL")+COUNTIF(P301:AS301,"WWL")+COUNTIF(P301:AS301,"WWW")+COUNTIF(P301:AS301,"WWW")+COUNTIF(P301:AS301,"WWW")</f>
        <v>1</v>
      </c>
      <c r="F301" s="211">
        <f>COUNTIF(P301:AS301,"L")+COUNTIF(P301:AS301,"WL")+COUNTIF(P301:AS301,"WWL")+COUNTIF(P301:AS301,"LL")+COUNTIF(P301:AS301,"LL")+COUNTIF(P301:AS301,"WLL")+COUNTIF(P301:AS301,"WLL")+COUNTIF(P301:AS301,"LLL")+COUNTIF(P301:AS301,"LLL")+COUNTIF(P301:AS301,"LLL")</f>
        <v>1</v>
      </c>
      <c r="G301" s="127">
        <f>E301-F301</f>
        <v>0</v>
      </c>
      <c r="H301" s="127">
        <f>SUM(E301/D301%)</f>
        <v>50</v>
      </c>
      <c r="I301" s="139">
        <v>15</v>
      </c>
      <c r="J301" s="139">
        <v>6</v>
      </c>
      <c r="K301" s="139">
        <v>6</v>
      </c>
      <c r="L301" s="139">
        <v>5</v>
      </c>
      <c r="M301" s="139">
        <v>4</v>
      </c>
      <c r="N301" s="139">
        <v>9</v>
      </c>
      <c r="O301" s="139">
        <v>25</v>
      </c>
      <c r="P301" s="144"/>
      <c r="Q301" s="144"/>
      <c r="R301" s="144"/>
      <c r="S301" s="144"/>
      <c r="T301" s="144"/>
      <c r="U301" s="144"/>
      <c r="V301" s="336"/>
      <c r="W301" s="144"/>
      <c r="X301" s="273"/>
      <c r="Y301" s="144"/>
      <c r="Z301" s="144" t="s">
        <v>9</v>
      </c>
      <c r="AA301" s="144"/>
      <c r="AB301" s="144" t="s">
        <v>10</v>
      </c>
      <c r="AC301" s="144"/>
      <c r="AD301" s="144"/>
      <c r="AE301" s="144"/>
      <c r="AF301" s="144"/>
      <c r="AG301" s="144"/>
      <c r="AH301" s="144"/>
      <c r="AI301" s="144"/>
      <c r="AJ301" s="273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69"/>
      <c r="AU301" s="69"/>
      <c r="AV301" s="3"/>
      <c r="AW301" s="62"/>
      <c r="AX301" s="3"/>
      <c r="AY301" s="2"/>
      <c r="AZ301" s="62"/>
      <c r="BA301" s="3"/>
      <c r="BB301" s="62"/>
    </row>
    <row r="302" spans="1:54" ht="34.5" customHeight="1">
      <c r="A302" s="178" t="s">
        <v>99</v>
      </c>
      <c r="B302" s="166" t="s">
        <v>94</v>
      </c>
      <c r="C302" s="167">
        <f t="shared" si="63"/>
        <v>-1.98</v>
      </c>
      <c r="D302" s="168">
        <f t="shared" si="66"/>
        <v>13</v>
      </c>
      <c r="E302" s="211">
        <f t="shared" si="60"/>
        <v>5</v>
      </c>
      <c r="F302" s="211">
        <f t="shared" si="61"/>
        <v>8</v>
      </c>
      <c r="G302" s="127">
        <f t="shared" si="64"/>
        <v>-3</v>
      </c>
      <c r="H302" s="127">
        <f t="shared" si="65"/>
        <v>38.46153846153846</v>
      </c>
      <c r="I302" s="139">
        <v>18</v>
      </c>
      <c r="J302" s="139">
        <v>16</v>
      </c>
      <c r="K302" s="139">
        <v>18</v>
      </c>
      <c r="L302" s="139">
        <v>15</v>
      </c>
      <c r="M302" s="139">
        <v>15</v>
      </c>
      <c r="N302" s="139">
        <v>15</v>
      </c>
      <c r="O302" s="139">
        <v>13</v>
      </c>
      <c r="P302" s="144" t="s">
        <v>9</v>
      </c>
      <c r="Q302" s="144" t="s">
        <v>10</v>
      </c>
      <c r="R302" s="144"/>
      <c r="S302" s="144"/>
      <c r="T302" s="144" t="s">
        <v>10</v>
      </c>
      <c r="U302" s="144"/>
      <c r="V302" s="336" t="s">
        <v>9</v>
      </c>
      <c r="W302" s="144" t="s">
        <v>10</v>
      </c>
      <c r="X302" s="273"/>
      <c r="Y302" s="144"/>
      <c r="Z302" s="144" t="s">
        <v>10</v>
      </c>
      <c r="AA302" s="144"/>
      <c r="AB302" s="144"/>
      <c r="AC302" s="144" t="s">
        <v>9</v>
      </c>
      <c r="AD302" s="144" t="s">
        <v>9</v>
      </c>
      <c r="AE302" s="144" t="s">
        <v>10</v>
      </c>
      <c r="AF302" s="144" t="s">
        <v>9</v>
      </c>
      <c r="AG302" s="144" t="s">
        <v>10</v>
      </c>
      <c r="AH302" s="144" t="s">
        <v>10</v>
      </c>
      <c r="AI302" s="144"/>
      <c r="AJ302" s="273"/>
      <c r="AK302" s="144" t="s">
        <v>10</v>
      </c>
      <c r="AL302" s="144"/>
      <c r="AM302" s="144"/>
      <c r="AN302" s="144"/>
      <c r="AO302" s="144"/>
      <c r="AP302" s="144"/>
      <c r="AQ302" s="144"/>
      <c r="AR302" s="144"/>
      <c r="AS302" s="144"/>
      <c r="AT302" s="69"/>
      <c r="AU302" s="69"/>
      <c r="AV302" s="3"/>
      <c r="AW302" s="62"/>
      <c r="AX302" s="3"/>
      <c r="AY302" s="2"/>
      <c r="AZ302" s="62"/>
      <c r="BA302" s="3"/>
      <c r="BB302" s="62"/>
    </row>
    <row r="303" spans="1:54" s="208" customFormat="1" ht="34.5" customHeight="1" hidden="1" thickBot="1">
      <c r="A303" s="239" t="s">
        <v>369</v>
      </c>
      <c r="B303" s="198" t="s">
        <v>94</v>
      </c>
      <c r="C303" s="199">
        <f t="shared" si="63"/>
        <v>0</v>
      </c>
      <c r="D303" s="200">
        <f t="shared" si="66"/>
        <v>0</v>
      </c>
      <c r="E303" s="246">
        <f t="shared" si="60"/>
        <v>0</v>
      </c>
      <c r="F303" s="246">
        <f t="shared" si="61"/>
        <v>0</v>
      </c>
      <c r="G303" s="201">
        <f t="shared" si="64"/>
        <v>0</v>
      </c>
      <c r="H303" s="201" t="e">
        <f t="shared" si="65"/>
        <v>#DIV/0!</v>
      </c>
      <c r="I303" s="202">
        <v>15</v>
      </c>
      <c r="J303" s="202">
        <v>15</v>
      </c>
      <c r="K303" s="202">
        <v>35</v>
      </c>
      <c r="L303" s="202">
        <v>35</v>
      </c>
      <c r="M303" s="202">
        <v>35</v>
      </c>
      <c r="N303" s="202"/>
      <c r="O303" s="202"/>
      <c r="P303" s="203"/>
      <c r="Q303" s="203"/>
      <c r="R303" s="203"/>
      <c r="S303" s="203"/>
      <c r="T303" s="203"/>
      <c r="U303" s="203"/>
      <c r="V303" s="337"/>
      <c r="W303" s="203"/>
      <c r="X303" s="275"/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75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4"/>
      <c r="AU303" s="204"/>
      <c r="AV303" s="205"/>
      <c r="AW303" s="206"/>
      <c r="AX303" s="205"/>
      <c r="AY303" s="207"/>
      <c r="AZ303" s="206"/>
      <c r="BA303" s="205"/>
      <c r="BB303" s="206"/>
    </row>
    <row r="304" spans="1:54" s="208" customFormat="1" ht="34.5" customHeight="1" thickBot="1">
      <c r="A304" s="247" t="s">
        <v>130</v>
      </c>
      <c r="B304" s="198" t="s">
        <v>354</v>
      </c>
      <c r="C304" s="199">
        <f>G304*0.66</f>
        <v>-1.98</v>
      </c>
      <c r="D304" s="200">
        <f t="shared" si="66"/>
        <v>23</v>
      </c>
      <c r="E304" s="246">
        <f t="shared" si="60"/>
        <v>10</v>
      </c>
      <c r="F304" s="246">
        <f t="shared" si="61"/>
        <v>13</v>
      </c>
      <c r="G304" s="201">
        <f t="shared" si="64"/>
        <v>-3</v>
      </c>
      <c r="H304" s="201">
        <f>SUM(E304/D304%)</f>
        <v>43.47826086956522</v>
      </c>
      <c r="I304" s="202">
        <v>-14</v>
      </c>
      <c r="J304" s="202">
        <v>-9</v>
      </c>
      <c r="K304" s="202">
        <v>-9</v>
      </c>
      <c r="L304" s="202">
        <v>-13</v>
      </c>
      <c r="M304" s="202">
        <v>-15</v>
      </c>
      <c r="N304" s="202">
        <v>-19</v>
      </c>
      <c r="O304" s="202">
        <v>-19</v>
      </c>
      <c r="P304" s="203"/>
      <c r="Q304" s="203" t="s">
        <v>10</v>
      </c>
      <c r="R304" s="203" t="s">
        <v>10</v>
      </c>
      <c r="S304" s="203" t="s">
        <v>10</v>
      </c>
      <c r="T304" s="203" t="s">
        <v>9</v>
      </c>
      <c r="U304" s="203" t="s">
        <v>9</v>
      </c>
      <c r="V304" s="337" t="s">
        <v>10</v>
      </c>
      <c r="W304" s="203" t="s">
        <v>9</v>
      </c>
      <c r="X304" s="275" t="s">
        <v>9</v>
      </c>
      <c r="Y304" s="203" t="s">
        <v>9</v>
      </c>
      <c r="Z304" s="203" t="s">
        <v>10</v>
      </c>
      <c r="AA304" s="203" t="s">
        <v>10</v>
      </c>
      <c r="AB304" s="203" t="s">
        <v>10</v>
      </c>
      <c r="AC304" s="203" t="s">
        <v>9</v>
      </c>
      <c r="AD304" s="203" t="s">
        <v>10</v>
      </c>
      <c r="AE304" s="203" t="s">
        <v>9</v>
      </c>
      <c r="AF304" s="203" t="s">
        <v>10</v>
      </c>
      <c r="AG304" s="203"/>
      <c r="AH304" s="203" t="s">
        <v>9</v>
      </c>
      <c r="AI304" s="203" t="s">
        <v>10</v>
      </c>
      <c r="AJ304" s="275" t="s">
        <v>10</v>
      </c>
      <c r="AK304" s="203" t="s">
        <v>9</v>
      </c>
      <c r="AL304" s="203" t="s">
        <v>10</v>
      </c>
      <c r="AM304" s="203"/>
      <c r="AN304" s="203" t="s">
        <v>10</v>
      </c>
      <c r="AO304" s="203" t="s">
        <v>9</v>
      </c>
      <c r="AP304" s="203"/>
      <c r="AQ304" s="203"/>
      <c r="AR304" s="203"/>
      <c r="AS304" s="203"/>
      <c r="AT304" s="204"/>
      <c r="AU304" s="204"/>
      <c r="AV304" s="205"/>
      <c r="AW304" s="206"/>
      <c r="AX304" s="205"/>
      <c r="AY304" s="207"/>
      <c r="AZ304" s="206"/>
      <c r="BA304" s="205"/>
      <c r="BB304" s="206"/>
    </row>
    <row r="305" spans="1:54" ht="34.5" customHeight="1" hidden="1">
      <c r="A305" s="178" t="s">
        <v>265</v>
      </c>
      <c r="B305" s="166" t="s">
        <v>119</v>
      </c>
      <c r="C305" s="167">
        <f t="shared" si="63"/>
        <v>0</v>
      </c>
      <c r="D305" s="168">
        <f t="shared" si="66"/>
        <v>0</v>
      </c>
      <c r="E305" s="211">
        <f t="shared" si="60"/>
        <v>0</v>
      </c>
      <c r="F305" s="211">
        <f t="shared" si="61"/>
        <v>0</v>
      </c>
      <c r="G305" s="127">
        <f t="shared" si="64"/>
        <v>0</v>
      </c>
      <c r="H305" s="127" t="e">
        <f t="shared" si="65"/>
        <v>#DIV/0!</v>
      </c>
      <c r="I305" s="139">
        <v>14</v>
      </c>
      <c r="J305" s="139">
        <v>14</v>
      </c>
      <c r="K305" s="139"/>
      <c r="L305" s="139"/>
      <c r="M305" s="139"/>
      <c r="N305" s="139"/>
      <c r="O305" s="139"/>
      <c r="P305" s="144"/>
      <c r="Q305" s="144"/>
      <c r="R305" s="144"/>
      <c r="S305" s="144"/>
      <c r="T305" s="144"/>
      <c r="U305" s="144"/>
      <c r="V305" s="336"/>
      <c r="W305" s="144"/>
      <c r="X305" s="273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273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69"/>
      <c r="AU305" s="69"/>
      <c r="AV305" s="3"/>
      <c r="AW305" s="62"/>
      <c r="AX305" s="3"/>
      <c r="AY305" s="2"/>
      <c r="AZ305" s="62"/>
      <c r="BA305" s="3"/>
      <c r="BB305" s="62"/>
    </row>
    <row r="306" spans="1:54" ht="34.5" customHeight="1" thickTop="1">
      <c r="A306" s="179" t="s">
        <v>115</v>
      </c>
      <c r="B306" s="166" t="s">
        <v>119</v>
      </c>
      <c r="C306" s="167">
        <f t="shared" si="63"/>
        <v>0</v>
      </c>
      <c r="D306" s="168">
        <f aca="true" t="shared" si="67" ref="D306:D323">E306+F306</f>
        <v>0</v>
      </c>
      <c r="E306" s="211">
        <f t="shared" si="60"/>
        <v>0</v>
      </c>
      <c r="F306" s="211">
        <f t="shared" si="61"/>
        <v>0</v>
      </c>
      <c r="G306" s="127">
        <f t="shared" si="64"/>
        <v>0</v>
      </c>
      <c r="H306" s="127" t="e">
        <f t="shared" si="65"/>
        <v>#DIV/0!</v>
      </c>
      <c r="I306" s="139">
        <v>21</v>
      </c>
      <c r="J306" s="139">
        <v>24</v>
      </c>
      <c r="K306" s="139">
        <v>17</v>
      </c>
      <c r="L306" s="139">
        <v>24</v>
      </c>
      <c r="M306" s="139">
        <v>24</v>
      </c>
      <c r="N306" s="139">
        <v>24</v>
      </c>
      <c r="O306" s="139">
        <v>24</v>
      </c>
      <c r="P306" s="144"/>
      <c r="Q306" s="144"/>
      <c r="R306" s="144"/>
      <c r="S306" s="144"/>
      <c r="T306" s="144"/>
      <c r="U306" s="144"/>
      <c r="V306" s="336"/>
      <c r="W306" s="144"/>
      <c r="X306" s="273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273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69"/>
      <c r="AU306" s="69"/>
      <c r="AV306" s="3"/>
      <c r="AW306" s="62"/>
      <c r="AX306" s="3"/>
      <c r="AY306" s="2"/>
      <c r="AZ306" s="62"/>
      <c r="BA306" s="3"/>
      <c r="BB306" s="62"/>
    </row>
    <row r="307" spans="1:54" s="190" customFormat="1" ht="34.5" customHeight="1" hidden="1">
      <c r="A307" s="179" t="s">
        <v>160</v>
      </c>
      <c r="B307" s="180" t="s">
        <v>119</v>
      </c>
      <c r="C307" s="181">
        <f t="shared" si="63"/>
        <v>0</v>
      </c>
      <c r="D307" s="182">
        <f t="shared" si="67"/>
        <v>0</v>
      </c>
      <c r="E307" s="224">
        <f aca="true" t="shared" si="68" ref="E307:E323">COUNTIF(P307:AS307,"W")+COUNTIF(P307:AS307,"WL")+COUNTIF(P307:AS307,"WLL")+COUNTIF(P307:AS307,"WW")+COUNTIF(P307:AS307,"WW")+COUNTIF(P307:AS307,"WWL")+COUNTIF(P307:AS307,"WWL")+COUNTIF(P307:AS307,"WWW")+COUNTIF(P307:AS307,"WWW")+COUNTIF(P307:AS307,"WWW")</f>
        <v>0</v>
      </c>
      <c r="F307" s="224">
        <f aca="true" t="shared" si="69" ref="F307:F323">COUNTIF(P307:AS307,"L")+COUNTIF(P307:AS307,"WL")+COUNTIF(P307:AS307,"WWL")+COUNTIF(P307:AS307,"LL")+COUNTIF(P307:AS307,"LL")+COUNTIF(P307:AS307,"WLL")+COUNTIF(P307:AS307,"WLL")+COUNTIF(P307:AS307,"LLL")+COUNTIF(P307:AS307,"LLL")+COUNTIF(P307:AS307,"LLL")</f>
        <v>0</v>
      </c>
      <c r="G307" s="183">
        <f t="shared" si="64"/>
        <v>0</v>
      </c>
      <c r="H307" s="183" t="e">
        <f t="shared" si="65"/>
        <v>#DIV/0!</v>
      </c>
      <c r="I307" s="184"/>
      <c r="J307" s="184"/>
      <c r="K307" s="184"/>
      <c r="L307" s="184"/>
      <c r="M307" s="184"/>
      <c r="N307" s="184"/>
      <c r="O307" s="184"/>
      <c r="P307" s="185"/>
      <c r="Q307" s="185"/>
      <c r="R307" s="185"/>
      <c r="S307" s="185"/>
      <c r="T307" s="185"/>
      <c r="U307" s="185"/>
      <c r="V307" s="334"/>
      <c r="W307" s="185"/>
      <c r="X307" s="271"/>
      <c r="Y307" s="185"/>
      <c r="Z307" s="185"/>
      <c r="AA307" s="185"/>
      <c r="AB307" s="185"/>
      <c r="AC307" s="185"/>
      <c r="AD307" s="192"/>
      <c r="AE307" s="185"/>
      <c r="AF307" s="185"/>
      <c r="AG307" s="185"/>
      <c r="AH307" s="185"/>
      <c r="AI307" s="185"/>
      <c r="AJ307" s="271"/>
      <c r="AK307" s="185"/>
      <c r="AL307" s="185"/>
      <c r="AM307" s="185"/>
      <c r="AN307" s="144"/>
      <c r="AO307" s="144"/>
      <c r="AP307" s="144"/>
      <c r="AQ307" s="144"/>
      <c r="AR307" s="144"/>
      <c r="AS307" s="144"/>
      <c r="AT307" s="186"/>
      <c r="AU307" s="186"/>
      <c r="AV307" s="187"/>
      <c r="AW307" s="188"/>
      <c r="AX307" s="187"/>
      <c r="AY307" s="189"/>
      <c r="AZ307" s="188"/>
      <c r="BA307" s="187"/>
      <c r="BB307" s="188"/>
    </row>
    <row r="308" spans="1:54" s="190" customFormat="1" ht="34.5" customHeight="1" hidden="1">
      <c r="A308" s="179" t="s">
        <v>149</v>
      </c>
      <c r="B308" s="180" t="s">
        <v>119</v>
      </c>
      <c r="C308" s="181">
        <f t="shared" si="63"/>
        <v>0</v>
      </c>
      <c r="D308" s="182">
        <f t="shared" si="67"/>
        <v>0</v>
      </c>
      <c r="E308" s="224">
        <f t="shared" si="68"/>
        <v>0</v>
      </c>
      <c r="F308" s="224">
        <f t="shared" si="69"/>
        <v>0</v>
      </c>
      <c r="G308" s="183">
        <f t="shared" si="64"/>
        <v>0</v>
      </c>
      <c r="H308" s="183" t="e">
        <f t="shared" si="65"/>
        <v>#DIV/0!</v>
      </c>
      <c r="I308" s="184"/>
      <c r="J308" s="184"/>
      <c r="K308" s="184"/>
      <c r="L308" s="184"/>
      <c r="M308" s="184"/>
      <c r="N308" s="184"/>
      <c r="O308" s="184"/>
      <c r="P308" s="185"/>
      <c r="Q308" s="185"/>
      <c r="R308" s="185"/>
      <c r="S308" s="185"/>
      <c r="T308" s="185"/>
      <c r="U308" s="185"/>
      <c r="V308" s="334"/>
      <c r="W308" s="185"/>
      <c r="X308" s="271"/>
      <c r="Y308" s="185"/>
      <c r="Z308" s="185"/>
      <c r="AA308" s="185"/>
      <c r="AB308" s="185"/>
      <c r="AC308" s="185"/>
      <c r="AD308" s="192"/>
      <c r="AE308" s="185"/>
      <c r="AF308" s="185"/>
      <c r="AG308" s="185"/>
      <c r="AH308" s="185"/>
      <c r="AI308" s="185"/>
      <c r="AJ308" s="271"/>
      <c r="AK308" s="185"/>
      <c r="AL308" s="185"/>
      <c r="AM308" s="185"/>
      <c r="AN308" s="144"/>
      <c r="AO308" s="144"/>
      <c r="AP308" s="144"/>
      <c r="AQ308" s="144"/>
      <c r="AR308" s="144"/>
      <c r="AS308" s="144"/>
      <c r="AT308" s="186"/>
      <c r="AU308" s="186"/>
      <c r="AV308" s="187"/>
      <c r="AW308" s="188"/>
      <c r="AX308" s="187"/>
      <c r="AY308" s="189"/>
      <c r="AZ308" s="188"/>
      <c r="BA308" s="187"/>
      <c r="BB308" s="188"/>
    </row>
    <row r="309" spans="1:54" ht="34.5" customHeight="1">
      <c r="A309" s="179" t="s">
        <v>397</v>
      </c>
      <c r="B309" s="166" t="s">
        <v>119</v>
      </c>
      <c r="C309" s="167">
        <f>G309*0.66</f>
        <v>0</v>
      </c>
      <c r="D309" s="168">
        <f t="shared" si="67"/>
        <v>0</v>
      </c>
      <c r="E309" s="211">
        <f t="shared" si="68"/>
        <v>0</v>
      </c>
      <c r="F309" s="211">
        <f t="shared" si="69"/>
        <v>0</v>
      </c>
      <c r="G309" s="127">
        <f>E309-F309</f>
        <v>0</v>
      </c>
      <c r="H309" s="127" t="e">
        <f>SUM(E309/D309%)</f>
        <v>#DIV/0!</v>
      </c>
      <c r="I309" s="139">
        <v>20</v>
      </c>
      <c r="J309" s="139">
        <v>16</v>
      </c>
      <c r="K309" s="139" t="s">
        <v>42</v>
      </c>
      <c r="L309" s="139">
        <v>5</v>
      </c>
      <c r="M309" s="139">
        <v>35</v>
      </c>
      <c r="N309" s="139">
        <v>42</v>
      </c>
      <c r="O309" s="139">
        <v>42</v>
      </c>
      <c r="P309" s="144"/>
      <c r="Q309" s="144"/>
      <c r="R309" s="144"/>
      <c r="S309" s="144"/>
      <c r="T309" s="144"/>
      <c r="U309" s="144"/>
      <c r="V309" s="336"/>
      <c r="W309" s="144"/>
      <c r="X309" s="273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273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69"/>
      <c r="AU309" s="69"/>
      <c r="AV309" s="3"/>
      <c r="AW309" s="62"/>
      <c r="AX309" s="3"/>
      <c r="AY309" s="2"/>
      <c r="AZ309" s="62"/>
      <c r="BA309" s="3"/>
      <c r="BB309" s="62"/>
    </row>
    <row r="310" spans="1:54" ht="34.5" customHeight="1">
      <c r="A310" s="179" t="s">
        <v>141</v>
      </c>
      <c r="B310" s="166" t="s">
        <v>353</v>
      </c>
      <c r="C310" s="167">
        <f t="shared" si="63"/>
        <v>0</v>
      </c>
      <c r="D310" s="168">
        <f t="shared" si="67"/>
        <v>0</v>
      </c>
      <c r="E310" s="211">
        <f t="shared" si="68"/>
        <v>0</v>
      </c>
      <c r="F310" s="211">
        <f t="shared" si="69"/>
        <v>0</v>
      </c>
      <c r="G310" s="127">
        <f t="shared" si="64"/>
        <v>0</v>
      </c>
      <c r="H310" s="127" t="e">
        <f t="shared" si="65"/>
        <v>#DIV/0!</v>
      </c>
      <c r="I310" s="139">
        <v>20</v>
      </c>
      <c r="J310" s="139">
        <v>24</v>
      </c>
      <c r="K310" s="139">
        <v>24</v>
      </c>
      <c r="L310" s="139">
        <v>27</v>
      </c>
      <c r="M310" s="139">
        <v>27</v>
      </c>
      <c r="N310" s="139">
        <v>27</v>
      </c>
      <c r="O310" s="139">
        <v>27</v>
      </c>
      <c r="P310" s="144"/>
      <c r="Q310" s="144"/>
      <c r="R310" s="144"/>
      <c r="S310" s="144"/>
      <c r="T310" s="144"/>
      <c r="U310" s="144"/>
      <c r="V310" s="336"/>
      <c r="W310" s="144"/>
      <c r="X310" s="273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273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69"/>
      <c r="AU310" s="69"/>
      <c r="AV310" s="3"/>
      <c r="AW310" s="62"/>
      <c r="AX310" s="3"/>
      <c r="AY310" s="2"/>
      <c r="AZ310" s="62"/>
      <c r="BA310" s="3"/>
      <c r="BB310" s="62"/>
    </row>
    <row r="311" spans="1:54" s="190" customFormat="1" ht="34.5" customHeight="1" hidden="1">
      <c r="A311" s="179" t="s">
        <v>211</v>
      </c>
      <c r="B311" s="180" t="s">
        <v>119</v>
      </c>
      <c r="C311" s="181">
        <f t="shared" si="63"/>
        <v>0</v>
      </c>
      <c r="D311" s="182">
        <f t="shared" si="67"/>
        <v>0</v>
      </c>
      <c r="E311" s="224">
        <f t="shared" si="68"/>
        <v>0</v>
      </c>
      <c r="F311" s="224">
        <f t="shared" si="69"/>
        <v>0</v>
      </c>
      <c r="G311" s="183">
        <f aca="true" t="shared" si="70" ref="G311:G323">E311-F311</f>
        <v>0</v>
      </c>
      <c r="H311" s="183" t="e">
        <f t="shared" si="65"/>
        <v>#DIV/0!</v>
      </c>
      <c r="I311" s="184"/>
      <c r="J311" s="184"/>
      <c r="K311" s="184"/>
      <c r="L311" s="184"/>
      <c r="M311" s="184"/>
      <c r="N311" s="184"/>
      <c r="O311" s="184"/>
      <c r="P311" s="185"/>
      <c r="Q311" s="185"/>
      <c r="R311" s="185"/>
      <c r="S311" s="185"/>
      <c r="T311" s="185"/>
      <c r="U311" s="185"/>
      <c r="V311" s="334"/>
      <c r="W311" s="185"/>
      <c r="X311" s="271"/>
      <c r="Y311" s="185"/>
      <c r="Z311" s="185"/>
      <c r="AA311" s="185"/>
      <c r="AB311" s="185"/>
      <c r="AC311" s="185"/>
      <c r="AD311" s="192"/>
      <c r="AE311" s="185"/>
      <c r="AF311" s="185"/>
      <c r="AG311" s="185"/>
      <c r="AH311" s="185"/>
      <c r="AI311" s="185"/>
      <c r="AJ311" s="271"/>
      <c r="AK311" s="185"/>
      <c r="AL311" s="185"/>
      <c r="AM311" s="185"/>
      <c r="AN311" s="144"/>
      <c r="AO311" s="144"/>
      <c r="AP311" s="144"/>
      <c r="AQ311" s="144"/>
      <c r="AR311" s="144"/>
      <c r="AS311" s="144"/>
      <c r="AT311" s="186"/>
      <c r="AU311" s="186"/>
      <c r="AV311" s="187"/>
      <c r="AW311" s="188"/>
      <c r="AX311" s="187"/>
      <c r="AY311" s="189"/>
      <c r="AZ311" s="188"/>
      <c r="BA311" s="187"/>
      <c r="BB311" s="188"/>
    </row>
    <row r="312" spans="1:54" ht="34.5" customHeight="1" hidden="1">
      <c r="A312" s="126" t="s">
        <v>385</v>
      </c>
      <c r="B312" s="166" t="s">
        <v>119</v>
      </c>
      <c r="C312" s="167">
        <f>G312*0.66</f>
        <v>0</v>
      </c>
      <c r="D312" s="168">
        <f t="shared" si="67"/>
        <v>0</v>
      </c>
      <c r="E312" s="211">
        <f t="shared" si="68"/>
        <v>0</v>
      </c>
      <c r="F312" s="211">
        <f t="shared" si="69"/>
        <v>0</v>
      </c>
      <c r="G312" s="127">
        <f>E312-F312</f>
        <v>0</v>
      </c>
      <c r="H312" s="127" t="e">
        <f>SUM(E312/D312%)</f>
        <v>#DIV/0!</v>
      </c>
      <c r="I312" s="139">
        <v>20</v>
      </c>
      <c r="J312" s="139">
        <v>16</v>
      </c>
      <c r="K312" s="139" t="s">
        <v>42</v>
      </c>
      <c r="L312" s="139">
        <v>5</v>
      </c>
      <c r="M312" s="139">
        <v>9</v>
      </c>
      <c r="N312" s="139"/>
      <c r="O312" s="139"/>
      <c r="P312" s="144"/>
      <c r="Q312" s="144"/>
      <c r="R312" s="144"/>
      <c r="S312" s="144"/>
      <c r="T312" s="144"/>
      <c r="U312" s="144"/>
      <c r="V312" s="336"/>
      <c r="W312" s="144"/>
      <c r="X312" s="273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273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69"/>
      <c r="AU312" s="69"/>
      <c r="AV312" s="3"/>
      <c r="AW312" s="62"/>
      <c r="AX312" s="3"/>
      <c r="AY312" s="2"/>
      <c r="AZ312" s="62"/>
      <c r="BA312" s="3"/>
      <c r="BB312" s="62"/>
    </row>
    <row r="313" spans="1:54" s="190" customFormat="1" ht="34.5" customHeight="1">
      <c r="A313" s="179" t="s">
        <v>153</v>
      </c>
      <c r="B313" s="166" t="s">
        <v>119</v>
      </c>
      <c r="C313" s="181">
        <f t="shared" si="63"/>
        <v>0</v>
      </c>
      <c r="D313" s="182">
        <f t="shared" si="67"/>
        <v>0</v>
      </c>
      <c r="E313" s="224">
        <f t="shared" si="68"/>
        <v>0</v>
      </c>
      <c r="F313" s="224">
        <f t="shared" si="69"/>
        <v>0</v>
      </c>
      <c r="G313" s="183">
        <f t="shared" si="70"/>
        <v>0</v>
      </c>
      <c r="H313" s="183" t="e">
        <f t="shared" si="65"/>
        <v>#DIV/0!</v>
      </c>
      <c r="I313" s="184"/>
      <c r="J313" s="184"/>
      <c r="K313" s="184">
        <v>17</v>
      </c>
      <c r="L313" s="184">
        <v>17</v>
      </c>
      <c r="M313" s="184">
        <v>17</v>
      </c>
      <c r="N313" s="184">
        <v>17</v>
      </c>
      <c r="O313" s="184">
        <v>17</v>
      </c>
      <c r="P313" s="185"/>
      <c r="Q313" s="185"/>
      <c r="R313" s="185"/>
      <c r="S313" s="185"/>
      <c r="T313" s="185"/>
      <c r="U313" s="185"/>
      <c r="V313" s="334"/>
      <c r="W313" s="185"/>
      <c r="X313" s="271"/>
      <c r="Y313" s="185"/>
      <c r="Z313" s="185"/>
      <c r="AA313" s="185"/>
      <c r="AB313" s="185"/>
      <c r="AC313" s="185"/>
      <c r="AD313" s="192"/>
      <c r="AE313" s="185"/>
      <c r="AF313" s="185"/>
      <c r="AG313" s="185"/>
      <c r="AH313" s="185"/>
      <c r="AI313" s="185"/>
      <c r="AJ313" s="271"/>
      <c r="AK313" s="185"/>
      <c r="AL313" s="185"/>
      <c r="AM313" s="185"/>
      <c r="AN313" s="144"/>
      <c r="AO313" s="144"/>
      <c r="AP313" s="144"/>
      <c r="AQ313" s="144"/>
      <c r="AR313" s="144"/>
      <c r="AS313" s="144"/>
      <c r="AT313" s="186"/>
      <c r="AU313" s="186"/>
      <c r="AV313" s="187"/>
      <c r="AW313" s="188"/>
      <c r="AX313" s="187"/>
      <c r="AY313" s="189"/>
      <c r="AZ313" s="188"/>
      <c r="BA313" s="187"/>
      <c r="BB313" s="188"/>
    </row>
    <row r="314" spans="1:54" ht="34.5" customHeight="1">
      <c r="A314" s="179" t="s">
        <v>398</v>
      </c>
      <c r="B314" s="166" t="s">
        <v>119</v>
      </c>
      <c r="C314" s="167">
        <f>G314*0.66</f>
        <v>0</v>
      </c>
      <c r="D314" s="168">
        <f t="shared" si="67"/>
        <v>0</v>
      </c>
      <c r="E314" s="211">
        <f t="shared" si="68"/>
        <v>0</v>
      </c>
      <c r="F314" s="211">
        <f t="shared" si="69"/>
        <v>0</v>
      </c>
      <c r="G314" s="127">
        <f>E314-F314</f>
        <v>0</v>
      </c>
      <c r="H314" s="127" t="e">
        <f>SUM(E314/D314%)</f>
        <v>#DIV/0!</v>
      </c>
      <c r="I314" s="139">
        <v>20</v>
      </c>
      <c r="J314" s="139">
        <v>16</v>
      </c>
      <c r="K314" s="139" t="s">
        <v>42</v>
      </c>
      <c r="L314" s="139">
        <v>5</v>
      </c>
      <c r="M314" s="139">
        <v>0</v>
      </c>
      <c r="N314" s="139">
        <v>-5</v>
      </c>
      <c r="O314" s="139">
        <v>-5</v>
      </c>
      <c r="P314" s="144"/>
      <c r="Q314" s="144"/>
      <c r="R314" s="144"/>
      <c r="S314" s="144"/>
      <c r="T314" s="144"/>
      <c r="U314" s="144"/>
      <c r="V314" s="336"/>
      <c r="W314" s="144"/>
      <c r="X314" s="273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273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69"/>
      <c r="AU314" s="69"/>
      <c r="AV314" s="3"/>
      <c r="AW314" s="62"/>
      <c r="AX314" s="3"/>
      <c r="AY314" s="2"/>
      <c r="AZ314" s="62"/>
      <c r="BA314" s="3"/>
      <c r="BB314" s="62"/>
    </row>
    <row r="315" spans="1:54" ht="34.5" customHeight="1">
      <c r="A315" s="179" t="s">
        <v>399</v>
      </c>
      <c r="B315" s="166" t="s">
        <v>353</v>
      </c>
      <c r="C315" s="167">
        <f>G315*0.66</f>
        <v>0</v>
      </c>
      <c r="D315" s="168">
        <f t="shared" si="67"/>
        <v>0</v>
      </c>
      <c r="E315" s="211">
        <f t="shared" si="68"/>
        <v>0</v>
      </c>
      <c r="F315" s="211">
        <f t="shared" si="69"/>
        <v>0</v>
      </c>
      <c r="G315" s="127">
        <f>E315-F315</f>
        <v>0</v>
      </c>
      <c r="H315" s="127" t="e">
        <f>SUM(E315/D315%)</f>
        <v>#DIV/0!</v>
      </c>
      <c r="I315" s="139">
        <v>20</v>
      </c>
      <c r="J315" s="139">
        <v>24</v>
      </c>
      <c r="K315" s="139">
        <v>24</v>
      </c>
      <c r="L315" s="139">
        <v>27</v>
      </c>
      <c r="M315" s="139">
        <v>15</v>
      </c>
      <c r="N315" s="139">
        <v>25</v>
      </c>
      <c r="O315" s="139">
        <v>25</v>
      </c>
      <c r="P315" s="144"/>
      <c r="Q315" s="144"/>
      <c r="R315" s="144"/>
      <c r="S315" s="144"/>
      <c r="T315" s="144"/>
      <c r="U315" s="144"/>
      <c r="V315" s="336"/>
      <c r="W315" s="144"/>
      <c r="X315" s="273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273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69"/>
      <c r="AU315" s="69"/>
      <c r="AV315" s="3"/>
      <c r="AW315" s="62"/>
      <c r="AX315" s="3"/>
      <c r="AY315" s="2"/>
      <c r="AZ315" s="62"/>
      <c r="BA315" s="3"/>
      <c r="BB315" s="62"/>
    </row>
    <row r="316" spans="1:54" ht="34.5" customHeight="1" hidden="1">
      <c r="A316" s="178" t="s">
        <v>128</v>
      </c>
      <c r="B316" s="166" t="s">
        <v>119</v>
      </c>
      <c r="C316" s="167">
        <f t="shared" si="63"/>
        <v>0</v>
      </c>
      <c r="D316" s="168">
        <f t="shared" si="67"/>
        <v>0</v>
      </c>
      <c r="E316" s="211">
        <f t="shared" si="68"/>
        <v>0</v>
      </c>
      <c r="F316" s="211">
        <f t="shared" si="69"/>
        <v>0</v>
      </c>
      <c r="G316" s="127">
        <f t="shared" si="70"/>
        <v>0</v>
      </c>
      <c r="H316" s="127" t="e">
        <f t="shared" si="65"/>
        <v>#DIV/0!</v>
      </c>
      <c r="I316" s="139">
        <v>12</v>
      </c>
      <c r="J316" s="139">
        <v>13</v>
      </c>
      <c r="K316" s="139">
        <v>13</v>
      </c>
      <c r="L316" s="139">
        <v>12</v>
      </c>
      <c r="M316" s="139">
        <v>12</v>
      </c>
      <c r="N316" s="139"/>
      <c r="O316" s="139"/>
      <c r="P316" s="144"/>
      <c r="Q316" s="144"/>
      <c r="R316" s="144"/>
      <c r="S316" s="144"/>
      <c r="T316" s="144"/>
      <c r="U316" s="144"/>
      <c r="V316" s="336"/>
      <c r="W316" s="144"/>
      <c r="X316" s="273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273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69"/>
      <c r="AU316" s="69"/>
      <c r="AV316" s="3"/>
      <c r="AW316" s="62"/>
      <c r="AX316" s="3"/>
      <c r="AY316" s="2"/>
      <c r="AZ316" s="62"/>
      <c r="BA316" s="3"/>
      <c r="BB316" s="62"/>
    </row>
    <row r="317" spans="1:54" s="190" customFormat="1" ht="34.5" customHeight="1" hidden="1">
      <c r="A317" s="179" t="s">
        <v>127</v>
      </c>
      <c r="B317" s="180" t="s">
        <v>119</v>
      </c>
      <c r="C317" s="181">
        <f t="shared" si="63"/>
        <v>0</v>
      </c>
      <c r="D317" s="182">
        <f t="shared" si="67"/>
        <v>0</v>
      </c>
      <c r="E317" s="224">
        <f t="shared" si="68"/>
        <v>0</v>
      </c>
      <c r="F317" s="224">
        <f t="shared" si="69"/>
        <v>0</v>
      </c>
      <c r="G317" s="183">
        <f t="shared" si="70"/>
        <v>0</v>
      </c>
      <c r="H317" s="183" t="e">
        <f t="shared" si="65"/>
        <v>#DIV/0!</v>
      </c>
      <c r="I317" s="184"/>
      <c r="J317" s="184"/>
      <c r="K317" s="184"/>
      <c r="L317" s="184"/>
      <c r="M317" s="184"/>
      <c r="N317" s="184"/>
      <c r="O317" s="184"/>
      <c r="P317" s="185"/>
      <c r="Q317" s="185"/>
      <c r="R317" s="185"/>
      <c r="S317" s="185"/>
      <c r="T317" s="185"/>
      <c r="U317" s="185"/>
      <c r="V317" s="334"/>
      <c r="W317" s="185"/>
      <c r="X317" s="271"/>
      <c r="Y317" s="185"/>
      <c r="Z317" s="185"/>
      <c r="AA317" s="185"/>
      <c r="AB317" s="185"/>
      <c r="AC317" s="185"/>
      <c r="AD317" s="192"/>
      <c r="AE317" s="185"/>
      <c r="AF317" s="185"/>
      <c r="AG317" s="185"/>
      <c r="AH317" s="185"/>
      <c r="AI317" s="185"/>
      <c r="AJ317" s="271"/>
      <c r="AK317" s="185"/>
      <c r="AL317" s="185"/>
      <c r="AM317" s="185"/>
      <c r="AN317" s="144"/>
      <c r="AO317" s="144"/>
      <c r="AP317" s="144"/>
      <c r="AQ317" s="144"/>
      <c r="AR317" s="144"/>
      <c r="AS317" s="144"/>
      <c r="AT317" s="186"/>
      <c r="AU317" s="186"/>
      <c r="AV317" s="187"/>
      <c r="AW317" s="188"/>
      <c r="AX317" s="187"/>
      <c r="AY317" s="189"/>
      <c r="AZ317" s="188"/>
      <c r="BA317" s="187"/>
      <c r="BB317" s="188"/>
    </row>
    <row r="318" spans="1:54" ht="34.5" customHeight="1" hidden="1">
      <c r="A318" s="178" t="s">
        <v>287</v>
      </c>
      <c r="B318" s="166" t="s">
        <v>119</v>
      </c>
      <c r="C318" s="167">
        <f t="shared" si="63"/>
        <v>0</v>
      </c>
      <c r="D318" s="168">
        <f t="shared" si="67"/>
        <v>0</v>
      </c>
      <c r="E318" s="211">
        <f t="shared" si="68"/>
        <v>0</v>
      </c>
      <c r="F318" s="211">
        <f t="shared" si="69"/>
        <v>0</v>
      </c>
      <c r="G318" s="127">
        <f>E318-F318</f>
        <v>0</v>
      </c>
      <c r="H318" s="127" t="e">
        <f t="shared" si="65"/>
        <v>#DIV/0!</v>
      </c>
      <c r="I318" s="139">
        <v>20</v>
      </c>
      <c r="J318" s="139">
        <v>23</v>
      </c>
      <c r="K318" s="139">
        <v>20</v>
      </c>
      <c r="L318" s="139">
        <v>20</v>
      </c>
      <c r="M318" s="139">
        <v>20</v>
      </c>
      <c r="N318" s="139"/>
      <c r="O318" s="139"/>
      <c r="P318" s="144"/>
      <c r="Q318" s="144"/>
      <c r="R318" s="144"/>
      <c r="S318" s="144"/>
      <c r="T318" s="144"/>
      <c r="U318" s="144"/>
      <c r="V318" s="336"/>
      <c r="W318" s="144"/>
      <c r="X318" s="273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273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69"/>
      <c r="AU318" s="69"/>
      <c r="AV318" s="3"/>
      <c r="AW318" s="62"/>
      <c r="AX318" s="3"/>
      <c r="AY318" s="2"/>
      <c r="AZ318" s="62"/>
      <c r="BA318" s="3"/>
      <c r="BB318" s="62"/>
    </row>
    <row r="319" spans="1:54" ht="34.5" customHeight="1" hidden="1">
      <c r="A319" s="178" t="s">
        <v>286</v>
      </c>
      <c r="B319" s="166" t="s">
        <v>119</v>
      </c>
      <c r="C319" s="167">
        <f>G319*0.66</f>
        <v>0</v>
      </c>
      <c r="D319" s="168">
        <f t="shared" si="67"/>
        <v>0</v>
      </c>
      <c r="E319" s="211">
        <f t="shared" si="68"/>
        <v>0</v>
      </c>
      <c r="F319" s="211">
        <f t="shared" si="69"/>
        <v>0</v>
      </c>
      <c r="G319" s="127">
        <f>E319-F319</f>
        <v>0</v>
      </c>
      <c r="H319" s="127" t="e">
        <f>SUM(E319/D319%)</f>
        <v>#DIV/0!</v>
      </c>
      <c r="I319" s="139">
        <v>15</v>
      </c>
      <c r="J319" s="139">
        <v>16</v>
      </c>
      <c r="K319" s="139"/>
      <c r="L319" s="139"/>
      <c r="M319" s="139"/>
      <c r="N319" s="139"/>
      <c r="O319" s="139"/>
      <c r="P319" s="144"/>
      <c r="Q319" s="144"/>
      <c r="R319" s="144"/>
      <c r="S319" s="144"/>
      <c r="T319" s="144"/>
      <c r="U319" s="144"/>
      <c r="V319" s="336"/>
      <c r="W319" s="144"/>
      <c r="X319" s="273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273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69"/>
      <c r="AU319" s="69"/>
      <c r="AV319" s="3"/>
      <c r="AW319" s="62"/>
      <c r="AX319" s="3"/>
      <c r="AY319" s="2"/>
      <c r="AZ319" s="62"/>
      <c r="BA319" s="3"/>
      <c r="BB319" s="62"/>
    </row>
    <row r="320" spans="1:54" ht="34.5" customHeight="1">
      <c r="A320" s="179" t="s">
        <v>343</v>
      </c>
      <c r="B320" s="166" t="s">
        <v>119</v>
      </c>
      <c r="C320" s="167">
        <f>G320*0.66</f>
        <v>0</v>
      </c>
      <c r="D320" s="168">
        <f t="shared" si="67"/>
        <v>0</v>
      </c>
      <c r="E320" s="211">
        <f t="shared" si="68"/>
        <v>0</v>
      </c>
      <c r="F320" s="211">
        <f t="shared" si="69"/>
        <v>0</v>
      </c>
      <c r="G320" s="127">
        <f>E320-F320</f>
        <v>0</v>
      </c>
      <c r="H320" s="127" t="e">
        <f>SUM(E320/D320%)</f>
        <v>#DIV/0!</v>
      </c>
      <c r="I320" s="139" t="s">
        <v>42</v>
      </c>
      <c r="J320" s="139">
        <v>15</v>
      </c>
      <c r="K320" s="139">
        <v>4</v>
      </c>
      <c r="L320" s="139">
        <v>-1</v>
      </c>
      <c r="M320" s="139">
        <v>-1</v>
      </c>
      <c r="N320" s="139">
        <v>0</v>
      </c>
      <c r="O320" s="139">
        <v>0</v>
      </c>
      <c r="P320" s="144"/>
      <c r="Q320" s="144"/>
      <c r="R320" s="144"/>
      <c r="S320" s="144"/>
      <c r="T320" s="144"/>
      <c r="U320" s="144"/>
      <c r="V320" s="336"/>
      <c r="W320" s="144"/>
      <c r="X320" s="273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273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69"/>
      <c r="AU320" s="69"/>
      <c r="AV320" s="3"/>
      <c r="AW320" s="62"/>
      <c r="AX320" s="3"/>
      <c r="AY320" s="2"/>
      <c r="AZ320" s="62"/>
      <c r="BA320" s="3"/>
      <c r="BB320" s="62"/>
    </row>
    <row r="321" spans="1:54" ht="34.5" customHeight="1">
      <c r="A321" s="179" t="s">
        <v>129</v>
      </c>
      <c r="B321" s="166" t="s">
        <v>353</v>
      </c>
      <c r="C321" s="167">
        <f t="shared" si="63"/>
        <v>0</v>
      </c>
      <c r="D321" s="168">
        <f t="shared" si="67"/>
        <v>0</v>
      </c>
      <c r="E321" s="211">
        <f t="shared" si="68"/>
        <v>0</v>
      </c>
      <c r="F321" s="211">
        <f t="shared" si="69"/>
        <v>0</v>
      </c>
      <c r="G321" s="127">
        <f t="shared" si="70"/>
        <v>0</v>
      </c>
      <c r="H321" s="127" t="e">
        <f t="shared" si="65"/>
        <v>#DIV/0!</v>
      </c>
      <c r="I321" s="139">
        <v>-14</v>
      </c>
      <c r="J321" s="139">
        <v>-13</v>
      </c>
      <c r="K321" s="139">
        <v>-12</v>
      </c>
      <c r="L321" s="139">
        <v>-12</v>
      </c>
      <c r="M321" s="139">
        <v>-12</v>
      </c>
      <c r="N321" s="139">
        <v>-12</v>
      </c>
      <c r="O321" s="139">
        <v>-12</v>
      </c>
      <c r="P321" s="144"/>
      <c r="Q321" s="144"/>
      <c r="R321" s="144"/>
      <c r="S321" s="144"/>
      <c r="T321" s="144"/>
      <c r="U321" s="144"/>
      <c r="V321" s="336"/>
      <c r="W321" s="144"/>
      <c r="X321" s="273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273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69"/>
      <c r="AU321" s="69"/>
      <c r="AV321" s="3"/>
      <c r="AW321" s="62"/>
      <c r="AX321" s="3"/>
      <c r="AY321" s="2"/>
      <c r="AZ321" s="62"/>
      <c r="BA321" s="3"/>
      <c r="BB321" s="62"/>
    </row>
    <row r="322" spans="1:54" ht="34.5" customHeight="1" hidden="1">
      <c r="A322" s="126" t="s">
        <v>298</v>
      </c>
      <c r="B322" s="166" t="s">
        <v>353</v>
      </c>
      <c r="C322" s="167">
        <f>G322*0.66</f>
        <v>0</v>
      </c>
      <c r="D322" s="168">
        <f t="shared" si="67"/>
        <v>0</v>
      </c>
      <c r="E322" s="211">
        <f t="shared" si="68"/>
        <v>0</v>
      </c>
      <c r="F322" s="211">
        <f t="shared" si="69"/>
        <v>0</v>
      </c>
      <c r="G322" s="127">
        <f>E322-F322</f>
        <v>0</v>
      </c>
      <c r="H322" s="127" t="e">
        <f>SUM(E322/D322%)</f>
        <v>#DIV/0!</v>
      </c>
      <c r="I322" s="139">
        <v>5</v>
      </c>
      <c r="J322" s="139">
        <v>5</v>
      </c>
      <c r="K322" s="139">
        <v>3</v>
      </c>
      <c r="L322" s="139">
        <v>0</v>
      </c>
      <c r="M322" s="139">
        <v>-1</v>
      </c>
      <c r="N322" s="139">
        <v>4</v>
      </c>
      <c r="O322" s="139"/>
      <c r="P322" s="144"/>
      <c r="Q322" s="144"/>
      <c r="R322" s="144"/>
      <c r="S322" s="144"/>
      <c r="T322" s="144"/>
      <c r="U322" s="144"/>
      <c r="V322" s="336"/>
      <c r="W322" s="144"/>
      <c r="X322" s="273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273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69"/>
      <c r="AU322" s="69"/>
      <c r="AV322" s="3"/>
      <c r="AW322" s="62"/>
      <c r="AX322" s="3"/>
      <c r="AY322" s="2"/>
      <c r="AZ322" s="62"/>
      <c r="BA322" s="3"/>
      <c r="BB322" s="62"/>
    </row>
    <row r="323" spans="1:54" s="344" customFormat="1" ht="34.5" customHeight="1" hidden="1" thickBot="1">
      <c r="A323" s="239" t="s">
        <v>130</v>
      </c>
      <c r="B323" s="240" t="s">
        <v>353</v>
      </c>
      <c r="C323" s="347">
        <f t="shared" si="63"/>
        <v>0</v>
      </c>
      <c r="D323" s="241">
        <f t="shared" si="67"/>
        <v>0</v>
      </c>
      <c r="E323" s="248">
        <f t="shared" si="68"/>
        <v>0</v>
      </c>
      <c r="F323" s="248">
        <f t="shared" si="69"/>
        <v>0</v>
      </c>
      <c r="G323" s="242">
        <f t="shared" si="70"/>
        <v>0</v>
      </c>
      <c r="H323" s="242" t="e">
        <f t="shared" si="65"/>
        <v>#DIV/0!</v>
      </c>
      <c r="I323" s="243">
        <v>-14</v>
      </c>
      <c r="J323" s="243">
        <v>-9</v>
      </c>
      <c r="K323" s="243">
        <v>-9</v>
      </c>
      <c r="L323" s="243">
        <v>-13</v>
      </c>
      <c r="M323" s="243">
        <v>-15</v>
      </c>
      <c r="N323" s="243">
        <v>-19</v>
      </c>
      <c r="O323" s="243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  <c r="AJ323" s="244"/>
      <c r="AK323" s="244"/>
      <c r="AL323" s="244"/>
      <c r="AM323" s="244"/>
      <c r="AN323" s="244"/>
      <c r="AO323" s="244"/>
      <c r="AP323" s="244"/>
      <c r="AQ323" s="244"/>
      <c r="AR323" s="244"/>
      <c r="AS323" s="244"/>
      <c r="AT323" s="245"/>
      <c r="AU323" s="245"/>
      <c r="AV323" s="348"/>
      <c r="AW323" s="342"/>
      <c r="AX323" s="348"/>
      <c r="AY323" s="343"/>
      <c r="AZ323" s="342"/>
      <c r="BA323" s="348"/>
      <c r="BB323" s="342"/>
    </row>
    <row r="324" spans="1:54" ht="34.5" customHeight="1">
      <c r="A324" s="94"/>
      <c r="B324" s="169"/>
      <c r="C324" s="170"/>
      <c r="D324" s="171"/>
      <c r="E324" s="49"/>
      <c r="F324" s="49"/>
      <c r="G324" s="95"/>
      <c r="H324" s="87"/>
      <c r="I324" s="139"/>
      <c r="J324" s="139"/>
      <c r="K324" s="139"/>
      <c r="L324" s="139"/>
      <c r="M324" s="139"/>
      <c r="N324" s="139"/>
      <c r="O324" s="139"/>
      <c r="P324" s="144"/>
      <c r="Q324" s="88"/>
      <c r="R324" s="88"/>
      <c r="S324" s="88"/>
      <c r="T324" s="88"/>
      <c r="U324" s="88"/>
      <c r="V324" s="341"/>
      <c r="W324" s="88"/>
      <c r="X324" s="276"/>
      <c r="Y324" s="88"/>
      <c r="Z324" s="88"/>
      <c r="AA324" s="88"/>
      <c r="AB324" s="362"/>
      <c r="AC324" s="88"/>
      <c r="AD324" s="370"/>
      <c r="AE324" s="88"/>
      <c r="AF324" s="88"/>
      <c r="AG324" s="88"/>
      <c r="AH324" s="88"/>
      <c r="AI324" s="88"/>
      <c r="AJ324" s="276"/>
      <c r="AK324" s="88"/>
      <c r="AL324" s="88"/>
      <c r="AM324" s="88"/>
      <c r="AN324" s="88"/>
      <c r="AO324" s="88"/>
      <c r="AP324" s="88"/>
      <c r="AQ324" s="88"/>
      <c r="AR324" s="88"/>
      <c r="AS324" s="88"/>
      <c r="AT324" s="69"/>
      <c r="AU324" s="69"/>
      <c r="AV324" s="63"/>
      <c r="AW324" s="62"/>
      <c r="AX324" s="3"/>
      <c r="AY324" s="2"/>
      <c r="AZ324" s="62"/>
      <c r="BA324" s="3"/>
      <c r="BB324" s="62"/>
    </row>
    <row r="325" spans="1:54" ht="34.5" customHeight="1">
      <c r="A325" s="94"/>
      <c r="B325" s="169"/>
      <c r="C325" s="170"/>
      <c r="D325" s="171"/>
      <c r="E325" s="49"/>
      <c r="F325" s="49"/>
      <c r="G325" s="95"/>
      <c r="H325" s="87"/>
      <c r="I325" s="139"/>
      <c r="J325" s="139"/>
      <c r="K325" s="139"/>
      <c r="L325" s="139"/>
      <c r="M325" s="139"/>
      <c r="N325" s="139"/>
      <c r="O325" s="139"/>
      <c r="P325" s="144"/>
      <c r="Q325" s="88"/>
      <c r="R325" s="88"/>
      <c r="S325" s="88"/>
      <c r="T325" s="88"/>
      <c r="U325" s="88"/>
      <c r="V325" s="341"/>
      <c r="W325" s="88"/>
      <c r="X325" s="276"/>
      <c r="Y325" s="88"/>
      <c r="Z325" s="88"/>
      <c r="AA325" s="88"/>
      <c r="AB325" s="362"/>
      <c r="AC325" s="88"/>
      <c r="AD325" s="370"/>
      <c r="AE325" s="88"/>
      <c r="AF325" s="88"/>
      <c r="AG325" s="88"/>
      <c r="AH325" s="88"/>
      <c r="AI325" s="88"/>
      <c r="AJ325" s="276"/>
      <c r="AK325" s="88"/>
      <c r="AL325" s="88"/>
      <c r="AM325" s="88"/>
      <c r="AN325" s="88"/>
      <c r="AO325" s="88"/>
      <c r="AP325" s="88"/>
      <c r="AQ325" s="88"/>
      <c r="AR325" s="88"/>
      <c r="AS325" s="88"/>
      <c r="AT325" s="69"/>
      <c r="AU325" s="69"/>
      <c r="AV325" s="63"/>
      <c r="AW325" s="62"/>
      <c r="AX325" s="3"/>
      <c r="AY325" s="2"/>
      <c r="AZ325" s="62"/>
      <c r="BA325" s="3"/>
      <c r="BB325" s="62"/>
    </row>
    <row r="326" spans="1:54" ht="34.5" customHeight="1">
      <c r="A326" s="94"/>
      <c r="B326" s="169"/>
      <c r="C326" s="170"/>
      <c r="D326" s="171"/>
      <c r="E326" s="49"/>
      <c r="F326" s="49"/>
      <c r="G326" s="95"/>
      <c r="H326" s="87"/>
      <c r="I326" s="139"/>
      <c r="J326" s="139"/>
      <c r="K326" s="139"/>
      <c r="L326" s="139"/>
      <c r="M326" s="139"/>
      <c r="N326" s="139"/>
      <c r="O326" s="139"/>
      <c r="P326" s="144"/>
      <c r="Q326" s="88"/>
      <c r="R326" s="88"/>
      <c r="S326" s="88"/>
      <c r="T326" s="88"/>
      <c r="U326" s="88"/>
      <c r="V326" s="341"/>
      <c r="W326" s="88"/>
      <c r="X326" s="276"/>
      <c r="Y326" s="88"/>
      <c r="Z326" s="88"/>
      <c r="AA326" s="88"/>
      <c r="AB326" s="362"/>
      <c r="AC326" s="88"/>
      <c r="AD326" s="370"/>
      <c r="AE326" s="88"/>
      <c r="AF326" s="88"/>
      <c r="AG326" s="88"/>
      <c r="AH326" s="88"/>
      <c r="AI326" s="88"/>
      <c r="AJ326" s="276"/>
      <c r="AK326" s="88"/>
      <c r="AL326" s="88"/>
      <c r="AM326" s="88"/>
      <c r="AN326" s="88"/>
      <c r="AO326" s="88"/>
      <c r="AP326" s="88"/>
      <c r="AQ326" s="88"/>
      <c r="AR326" s="88"/>
      <c r="AS326" s="88"/>
      <c r="AT326" s="69"/>
      <c r="AU326" s="69"/>
      <c r="AV326" s="63"/>
      <c r="AW326" s="62"/>
      <c r="AX326" s="3"/>
      <c r="AY326" s="2"/>
      <c r="AZ326" s="62"/>
      <c r="BA326" s="3"/>
      <c r="BB326" s="62"/>
    </row>
    <row r="327" spans="1:54" ht="24.75" customHeight="1">
      <c r="A327" s="69"/>
      <c r="B327" s="172"/>
      <c r="C327" s="173"/>
      <c r="D327" s="171"/>
      <c r="E327" s="49"/>
      <c r="F327" s="49"/>
      <c r="G327" s="95"/>
      <c r="H327" s="87"/>
      <c r="I327" s="141"/>
      <c r="J327" s="141"/>
      <c r="K327" s="141"/>
      <c r="L327" s="141"/>
      <c r="M327" s="141"/>
      <c r="N327" s="141"/>
      <c r="O327" s="141"/>
      <c r="P327" s="144"/>
      <c r="Q327" s="88"/>
      <c r="R327" s="88"/>
      <c r="S327" s="88"/>
      <c r="T327" s="88"/>
      <c r="U327" s="88"/>
      <c r="V327" s="341"/>
      <c r="W327" s="88"/>
      <c r="X327" s="276"/>
      <c r="Y327" s="88"/>
      <c r="Z327" s="88"/>
      <c r="AA327" s="88"/>
      <c r="AB327" s="362"/>
      <c r="AC327" s="88"/>
      <c r="AD327" s="370"/>
      <c r="AE327" s="88"/>
      <c r="AF327" s="88"/>
      <c r="AG327" s="88"/>
      <c r="AH327" s="88"/>
      <c r="AI327" s="88"/>
      <c r="AJ327" s="276"/>
      <c r="AK327" s="88"/>
      <c r="AL327" s="88"/>
      <c r="AM327" s="88"/>
      <c r="AN327" s="88"/>
      <c r="AO327" s="88"/>
      <c r="AP327" s="88"/>
      <c r="AQ327" s="88"/>
      <c r="AR327" s="88"/>
      <c r="AS327" s="88"/>
      <c r="AT327" s="69"/>
      <c r="AU327" s="69"/>
      <c r="AV327" s="3"/>
      <c r="AW327" s="62"/>
      <c r="AX327" s="3"/>
      <c r="AY327" s="2"/>
      <c r="AZ327" s="62"/>
      <c r="BA327" s="3"/>
      <c r="BB327" s="62"/>
    </row>
    <row r="328" spans="1:54" ht="24.75" customHeight="1">
      <c r="A328" s="69"/>
      <c r="B328" s="172"/>
      <c r="C328" s="173"/>
      <c r="D328" s="171"/>
      <c r="E328" s="49"/>
      <c r="F328" s="49"/>
      <c r="G328" s="95"/>
      <c r="H328" s="87"/>
      <c r="I328" s="141"/>
      <c r="J328" s="141"/>
      <c r="K328" s="141"/>
      <c r="L328" s="141"/>
      <c r="M328" s="141"/>
      <c r="N328" s="141"/>
      <c r="O328" s="141"/>
      <c r="P328" s="144"/>
      <c r="Q328" s="88"/>
      <c r="R328" s="88"/>
      <c r="S328" s="88"/>
      <c r="T328" s="88"/>
      <c r="U328" s="88"/>
      <c r="V328" s="341"/>
      <c r="W328" s="88"/>
      <c r="X328" s="276"/>
      <c r="Y328" s="88"/>
      <c r="Z328" s="88"/>
      <c r="AA328" s="88"/>
      <c r="AB328" s="362"/>
      <c r="AC328" s="88"/>
      <c r="AD328" s="370"/>
      <c r="AE328" s="88"/>
      <c r="AF328" s="88"/>
      <c r="AG328" s="88"/>
      <c r="AH328" s="88"/>
      <c r="AI328" s="88"/>
      <c r="AJ328" s="276"/>
      <c r="AK328" s="88"/>
      <c r="AL328" s="88"/>
      <c r="AM328" s="88"/>
      <c r="AN328" s="88"/>
      <c r="AO328" s="88"/>
      <c r="AP328" s="88"/>
      <c r="AQ328" s="88"/>
      <c r="AR328" s="88"/>
      <c r="AS328" s="88"/>
      <c r="AT328" s="69"/>
      <c r="AU328" s="69"/>
      <c r="AV328" s="3"/>
      <c r="AW328" s="62"/>
      <c r="AX328" s="3"/>
      <c r="AY328" s="2"/>
      <c r="AZ328" s="62"/>
      <c r="BA328" s="3"/>
      <c r="BB328" s="62"/>
    </row>
    <row r="329" spans="1:54" ht="24.75" customHeight="1">
      <c r="A329" s="69"/>
      <c r="B329" s="172"/>
      <c r="C329" s="170"/>
      <c r="D329" s="171"/>
      <c r="E329" s="49"/>
      <c r="F329" s="49"/>
      <c r="G329" s="95"/>
      <c r="H329" s="87"/>
      <c r="I329" s="141"/>
      <c r="J329" s="141"/>
      <c r="K329" s="141"/>
      <c r="L329" s="141"/>
      <c r="M329" s="141"/>
      <c r="N329" s="141"/>
      <c r="O329" s="141"/>
      <c r="P329" s="144"/>
      <c r="Q329" s="88"/>
      <c r="R329" s="88"/>
      <c r="S329" s="88"/>
      <c r="T329" s="88"/>
      <c r="U329" s="88"/>
      <c r="V329" s="341"/>
      <c r="W329" s="88"/>
      <c r="X329" s="276"/>
      <c r="Y329" s="88"/>
      <c r="Z329" s="88"/>
      <c r="AA329" s="88"/>
      <c r="AB329" s="362"/>
      <c r="AC329" s="88"/>
      <c r="AD329" s="370"/>
      <c r="AE329" s="88"/>
      <c r="AF329" s="88"/>
      <c r="AG329" s="88"/>
      <c r="AH329" s="88"/>
      <c r="AI329" s="88"/>
      <c r="AJ329" s="276"/>
      <c r="AK329" s="88"/>
      <c r="AL329" s="88"/>
      <c r="AM329" s="88"/>
      <c r="AN329" s="88"/>
      <c r="AO329" s="88"/>
      <c r="AP329" s="88"/>
      <c r="AQ329" s="88"/>
      <c r="AR329" s="88"/>
      <c r="AS329" s="88"/>
      <c r="AT329" s="69"/>
      <c r="AU329" s="69"/>
      <c r="AV329" s="3"/>
      <c r="AW329" s="62"/>
      <c r="AX329" s="3"/>
      <c r="AY329" s="2"/>
      <c r="AZ329" s="62"/>
      <c r="BA329" s="62"/>
      <c r="BB329" s="62"/>
    </row>
    <row r="330" spans="1:54" ht="24.75" customHeight="1">
      <c r="A330" s="69"/>
      <c r="B330" s="172"/>
      <c r="C330" s="173"/>
      <c r="D330" s="171"/>
      <c r="E330" s="49"/>
      <c r="F330" s="49"/>
      <c r="G330" s="95"/>
      <c r="H330" s="87"/>
      <c r="I330" s="141"/>
      <c r="J330" s="141"/>
      <c r="K330" s="141"/>
      <c r="L330" s="141"/>
      <c r="M330" s="141"/>
      <c r="N330" s="141"/>
      <c r="O330" s="141"/>
      <c r="P330" s="144"/>
      <c r="Q330" s="88"/>
      <c r="R330" s="88"/>
      <c r="S330" s="88"/>
      <c r="T330" s="88"/>
      <c r="U330" s="88"/>
      <c r="V330" s="341"/>
      <c r="W330" s="88"/>
      <c r="X330" s="276"/>
      <c r="Y330" s="88"/>
      <c r="Z330" s="88"/>
      <c r="AA330" s="88"/>
      <c r="AB330" s="362"/>
      <c r="AC330" s="88"/>
      <c r="AD330" s="370"/>
      <c r="AE330" s="88"/>
      <c r="AF330" s="88"/>
      <c r="AG330" s="88"/>
      <c r="AH330" s="88"/>
      <c r="AI330" s="88"/>
      <c r="AJ330" s="276"/>
      <c r="AK330" s="88"/>
      <c r="AL330" s="88"/>
      <c r="AM330" s="88"/>
      <c r="AN330" s="88"/>
      <c r="AO330" s="88"/>
      <c r="AP330" s="88"/>
      <c r="AQ330" s="88"/>
      <c r="AR330" s="88"/>
      <c r="AS330" s="88"/>
      <c r="AT330" s="69"/>
      <c r="AU330" s="69"/>
      <c r="AV330" s="3"/>
      <c r="AW330" s="62"/>
      <c r="AX330" s="3"/>
      <c r="AY330" s="2"/>
      <c r="AZ330" s="62"/>
      <c r="BA330" s="3"/>
      <c r="BB330" s="62"/>
    </row>
    <row r="331" spans="1:54" ht="24.75" customHeight="1">
      <c r="A331" s="69"/>
      <c r="B331" s="172"/>
      <c r="C331" s="170"/>
      <c r="D331" s="171"/>
      <c r="E331" s="49"/>
      <c r="F331" s="49"/>
      <c r="G331" s="95"/>
      <c r="H331" s="87"/>
      <c r="I331" s="141"/>
      <c r="J331" s="141"/>
      <c r="K331" s="141"/>
      <c r="L331" s="141"/>
      <c r="M331" s="141"/>
      <c r="N331" s="141"/>
      <c r="O331" s="141"/>
      <c r="P331" s="144"/>
      <c r="Q331" s="88"/>
      <c r="R331" s="88"/>
      <c r="S331" s="88"/>
      <c r="T331" s="88"/>
      <c r="U331" s="88"/>
      <c r="V331" s="341"/>
      <c r="W331" s="88"/>
      <c r="X331" s="276"/>
      <c r="Y331" s="88"/>
      <c r="Z331" s="88"/>
      <c r="AA331" s="88"/>
      <c r="AB331" s="362"/>
      <c r="AC331" s="88"/>
      <c r="AD331" s="370"/>
      <c r="AE331" s="88"/>
      <c r="AF331" s="88"/>
      <c r="AG331" s="88"/>
      <c r="AH331" s="88"/>
      <c r="AI331" s="88"/>
      <c r="AJ331" s="276"/>
      <c r="AK331" s="88"/>
      <c r="AL331" s="88"/>
      <c r="AM331" s="88"/>
      <c r="AN331" s="88"/>
      <c r="AO331" s="88"/>
      <c r="AP331" s="88"/>
      <c r="AQ331" s="88"/>
      <c r="AR331" s="88"/>
      <c r="AS331" s="88"/>
      <c r="AT331" s="69"/>
      <c r="AU331" s="69"/>
      <c r="AV331" s="3"/>
      <c r="AW331" s="62"/>
      <c r="AX331" s="3"/>
      <c r="AY331" s="2"/>
      <c r="AZ331" s="62"/>
      <c r="BA331" s="3"/>
      <c r="BB331" s="62"/>
    </row>
    <row r="332" spans="1:54" ht="24.75" customHeight="1">
      <c r="A332" s="69"/>
      <c r="B332" s="172"/>
      <c r="C332" s="173"/>
      <c r="D332" s="171"/>
      <c r="E332" s="49"/>
      <c r="F332" s="49"/>
      <c r="G332" s="95"/>
      <c r="H332" s="87"/>
      <c r="I332" s="141"/>
      <c r="J332" s="141"/>
      <c r="K332" s="141"/>
      <c r="L332" s="141"/>
      <c r="M332" s="141"/>
      <c r="N332" s="141"/>
      <c r="O332" s="141"/>
      <c r="P332" s="144"/>
      <c r="Q332" s="88"/>
      <c r="R332" s="88"/>
      <c r="S332" s="88"/>
      <c r="T332" s="88"/>
      <c r="U332" s="88"/>
      <c r="V332" s="341"/>
      <c r="W332" s="88"/>
      <c r="X332" s="276"/>
      <c r="Y332" s="88"/>
      <c r="Z332" s="88"/>
      <c r="AA332" s="88"/>
      <c r="AB332" s="362"/>
      <c r="AC332" s="88"/>
      <c r="AD332" s="370"/>
      <c r="AE332" s="88"/>
      <c r="AF332" s="88"/>
      <c r="AG332" s="88"/>
      <c r="AH332" s="88"/>
      <c r="AI332" s="88"/>
      <c r="AJ332" s="276"/>
      <c r="AK332" s="88"/>
      <c r="AL332" s="88"/>
      <c r="AM332" s="88"/>
      <c r="AN332" s="88"/>
      <c r="AO332" s="88"/>
      <c r="AP332" s="88"/>
      <c r="AQ332" s="88"/>
      <c r="AR332" s="88"/>
      <c r="AS332" s="88"/>
      <c r="AT332" s="69"/>
      <c r="AU332" s="69"/>
      <c r="AV332" s="3"/>
      <c r="AW332" s="62"/>
      <c r="AX332" s="3"/>
      <c r="AY332" s="2"/>
      <c r="AZ332" s="62"/>
      <c r="BA332" s="3"/>
      <c r="BB332" s="62"/>
    </row>
    <row r="333" spans="1:54" ht="24.75" customHeight="1">
      <c r="A333" s="69"/>
      <c r="B333" s="172"/>
      <c r="C333" s="173"/>
      <c r="D333" s="171"/>
      <c r="E333" s="49"/>
      <c r="F333" s="49"/>
      <c r="G333" s="95"/>
      <c r="H333" s="87"/>
      <c r="I333" s="141"/>
      <c r="J333" s="141"/>
      <c r="K333" s="141"/>
      <c r="L333" s="141"/>
      <c r="M333" s="141"/>
      <c r="N333" s="141"/>
      <c r="O333" s="141"/>
      <c r="P333" s="144"/>
      <c r="Q333" s="88"/>
      <c r="R333" s="88"/>
      <c r="S333" s="88"/>
      <c r="T333" s="88"/>
      <c r="U333" s="88"/>
      <c r="V333" s="341"/>
      <c r="W333" s="88"/>
      <c r="X333" s="276"/>
      <c r="Y333" s="88"/>
      <c r="Z333" s="88"/>
      <c r="AA333" s="88"/>
      <c r="AB333" s="362"/>
      <c r="AC333" s="88"/>
      <c r="AD333" s="370"/>
      <c r="AE333" s="88"/>
      <c r="AF333" s="88"/>
      <c r="AG333" s="88"/>
      <c r="AH333" s="88"/>
      <c r="AI333" s="88"/>
      <c r="AJ333" s="276"/>
      <c r="AK333" s="88"/>
      <c r="AL333" s="88"/>
      <c r="AM333" s="88"/>
      <c r="AN333" s="88"/>
      <c r="AO333" s="88"/>
      <c r="AP333" s="88"/>
      <c r="AQ333" s="88"/>
      <c r="AR333" s="88"/>
      <c r="AS333" s="88"/>
      <c r="AT333" s="69"/>
      <c r="AU333" s="69"/>
      <c r="AV333" s="3"/>
      <c r="AW333" s="62"/>
      <c r="AX333" s="3"/>
      <c r="AY333" s="2"/>
      <c r="AZ333" s="62"/>
      <c r="BA333" s="3"/>
      <c r="BB333" s="62"/>
    </row>
    <row r="334" spans="1:54" ht="24.75" customHeight="1">
      <c r="A334" s="69"/>
      <c r="B334" s="172"/>
      <c r="C334" s="170"/>
      <c r="D334" s="171"/>
      <c r="E334" s="49"/>
      <c r="F334" s="49"/>
      <c r="G334" s="95"/>
      <c r="H334" s="87"/>
      <c r="I334" s="141"/>
      <c r="J334" s="141"/>
      <c r="K334" s="141"/>
      <c r="L334" s="141"/>
      <c r="M334" s="141"/>
      <c r="N334" s="141"/>
      <c r="O334" s="141"/>
      <c r="P334" s="144"/>
      <c r="Q334" s="88"/>
      <c r="R334" s="88"/>
      <c r="S334" s="88"/>
      <c r="T334" s="88"/>
      <c r="U334" s="88"/>
      <c r="V334" s="341"/>
      <c r="W334" s="88"/>
      <c r="X334" s="276"/>
      <c r="Y334" s="88"/>
      <c r="Z334" s="88"/>
      <c r="AA334" s="88"/>
      <c r="AB334" s="362"/>
      <c r="AC334" s="88"/>
      <c r="AD334" s="370"/>
      <c r="AE334" s="88"/>
      <c r="AF334" s="88"/>
      <c r="AG334" s="88"/>
      <c r="AH334" s="88"/>
      <c r="AI334" s="88"/>
      <c r="AJ334" s="276"/>
      <c r="AK334" s="88"/>
      <c r="AL334" s="88"/>
      <c r="AM334" s="88"/>
      <c r="AN334" s="88"/>
      <c r="AO334" s="88"/>
      <c r="AP334" s="88"/>
      <c r="AQ334" s="88"/>
      <c r="AR334" s="88"/>
      <c r="AS334" s="88"/>
      <c r="AT334" s="69"/>
      <c r="AU334" s="69"/>
      <c r="AV334" s="3"/>
      <c r="AW334" s="62"/>
      <c r="AX334" s="3"/>
      <c r="AY334" s="2"/>
      <c r="AZ334" s="62"/>
      <c r="BA334" s="3"/>
      <c r="BB334" s="62"/>
    </row>
    <row r="335" spans="1:54" ht="24.75" customHeight="1">
      <c r="A335" s="69"/>
      <c r="B335" s="172"/>
      <c r="C335" s="170"/>
      <c r="D335" s="171"/>
      <c r="E335" s="49"/>
      <c r="F335" s="49"/>
      <c r="G335" s="95"/>
      <c r="H335" s="87"/>
      <c r="I335" s="141"/>
      <c r="J335" s="141"/>
      <c r="K335" s="141"/>
      <c r="L335" s="141"/>
      <c r="M335" s="141"/>
      <c r="N335" s="141"/>
      <c r="O335" s="141"/>
      <c r="P335" s="144"/>
      <c r="Q335" s="88"/>
      <c r="R335" s="88"/>
      <c r="S335" s="88"/>
      <c r="T335" s="88"/>
      <c r="U335" s="88"/>
      <c r="V335" s="341"/>
      <c r="W335" s="88"/>
      <c r="X335" s="276"/>
      <c r="Y335" s="88"/>
      <c r="Z335" s="88"/>
      <c r="AA335" s="88"/>
      <c r="AB335" s="362"/>
      <c r="AC335" s="88"/>
      <c r="AD335" s="370"/>
      <c r="AE335" s="88"/>
      <c r="AF335" s="88"/>
      <c r="AG335" s="88"/>
      <c r="AH335" s="88"/>
      <c r="AI335" s="88"/>
      <c r="AJ335" s="276"/>
      <c r="AK335" s="88"/>
      <c r="AL335" s="88"/>
      <c r="AM335" s="88"/>
      <c r="AN335" s="88"/>
      <c r="AO335" s="88"/>
      <c r="AP335" s="88"/>
      <c r="AQ335" s="88"/>
      <c r="AR335" s="88"/>
      <c r="AS335" s="88"/>
      <c r="AT335" s="69"/>
      <c r="AU335" s="69"/>
      <c r="AV335" s="3"/>
      <c r="AW335" s="62"/>
      <c r="AX335" s="3"/>
      <c r="AY335" s="2"/>
      <c r="AZ335" s="62"/>
      <c r="BA335" s="3"/>
      <c r="BB335" s="62"/>
    </row>
    <row r="336" spans="1:54" ht="24.75" customHeight="1">
      <c r="A336" s="69"/>
      <c r="B336" s="172"/>
      <c r="C336" s="170"/>
      <c r="D336" s="171"/>
      <c r="E336" s="49"/>
      <c r="F336" s="49"/>
      <c r="G336" s="95"/>
      <c r="H336" s="87"/>
      <c r="I336" s="141"/>
      <c r="J336" s="141"/>
      <c r="K336" s="141"/>
      <c r="L336" s="141"/>
      <c r="M336" s="141"/>
      <c r="N336" s="141"/>
      <c r="O336" s="141"/>
      <c r="P336" s="144"/>
      <c r="Q336" s="88"/>
      <c r="R336" s="88"/>
      <c r="S336" s="88"/>
      <c r="T336" s="88"/>
      <c r="U336" s="88"/>
      <c r="V336" s="341"/>
      <c r="W336" s="88"/>
      <c r="X336" s="276"/>
      <c r="Y336" s="88"/>
      <c r="Z336" s="88"/>
      <c r="AA336" s="88"/>
      <c r="AB336" s="362"/>
      <c r="AC336" s="88"/>
      <c r="AD336" s="370"/>
      <c r="AE336" s="88"/>
      <c r="AF336" s="88"/>
      <c r="AG336" s="88"/>
      <c r="AH336" s="88"/>
      <c r="AI336" s="88"/>
      <c r="AJ336" s="276"/>
      <c r="AK336" s="88"/>
      <c r="AL336" s="88"/>
      <c r="AM336" s="88"/>
      <c r="AN336" s="88"/>
      <c r="AO336" s="88"/>
      <c r="AP336" s="88"/>
      <c r="AQ336" s="88"/>
      <c r="AR336" s="88"/>
      <c r="AS336" s="88"/>
      <c r="AT336" s="69"/>
      <c r="AU336" s="69"/>
      <c r="AV336" s="3"/>
      <c r="AW336" s="62"/>
      <c r="AX336" s="3"/>
      <c r="AY336" s="2"/>
      <c r="AZ336" s="62"/>
      <c r="BA336" s="3"/>
      <c r="BB336" s="62"/>
    </row>
    <row r="337" spans="1:54" ht="24.75" customHeight="1">
      <c r="A337" s="69"/>
      <c r="B337" s="172"/>
      <c r="C337" s="170"/>
      <c r="D337" s="171"/>
      <c r="E337" s="49"/>
      <c r="F337" s="49"/>
      <c r="G337" s="95"/>
      <c r="H337" s="87"/>
      <c r="I337" s="141"/>
      <c r="J337" s="141"/>
      <c r="K337" s="141"/>
      <c r="L337" s="141"/>
      <c r="M337" s="141"/>
      <c r="N337" s="141"/>
      <c r="O337" s="141"/>
      <c r="P337" s="144"/>
      <c r="Q337" s="88"/>
      <c r="R337" s="88"/>
      <c r="S337" s="88"/>
      <c r="T337" s="88"/>
      <c r="U337" s="88"/>
      <c r="V337" s="341"/>
      <c r="W337" s="88"/>
      <c r="X337" s="276"/>
      <c r="Y337" s="88"/>
      <c r="Z337" s="88"/>
      <c r="AA337" s="88"/>
      <c r="AB337" s="362"/>
      <c r="AC337" s="88"/>
      <c r="AD337" s="370"/>
      <c r="AE337" s="88"/>
      <c r="AF337" s="88"/>
      <c r="AG337" s="88"/>
      <c r="AH337" s="88"/>
      <c r="AI337" s="88"/>
      <c r="AJ337" s="276"/>
      <c r="AK337" s="88"/>
      <c r="AL337" s="88"/>
      <c r="AM337" s="88"/>
      <c r="AN337" s="88"/>
      <c r="AO337" s="88"/>
      <c r="AP337" s="88"/>
      <c r="AQ337" s="88"/>
      <c r="AR337" s="88"/>
      <c r="AS337" s="88"/>
      <c r="AT337" s="69"/>
      <c r="AU337" s="69"/>
      <c r="AV337" s="3"/>
      <c r="AW337" s="62"/>
      <c r="AX337" s="3"/>
      <c r="AY337" s="2"/>
      <c r="AZ337" s="62"/>
      <c r="BA337" s="3"/>
      <c r="BB337" s="62"/>
    </row>
    <row r="338" spans="1:54" ht="24.75" customHeight="1">
      <c r="A338" s="69"/>
      <c r="B338" s="172"/>
      <c r="C338" s="173"/>
      <c r="D338" s="171"/>
      <c r="E338" s="49"/>
      <c r="F338" s="49"/>
      <c r="G338" s="95"/>
      <c r="H338" s="87"/>
      <c r="I338" s="141"/>
      <c r="J338" s="141"/>
      <c r="K338" s="141"/>
      <c r="L338" s="141"/>
      <c r="M338" s="141"/>
      <c r="N338" s="141"/>
      <c r="O338" s="141"/>
      <c r="P338" s="144"/>
      <c r="Q338" s="88"/>
      <c r="R338" s="88"/>
      <c r="S338" s="88"/>
      <c r="T338" s="88"/>
      <c r="U338" s="88"/>
      <c r="V338" s="341"/>
      <c r="W338" s="88"/>
      <c r="X338" s="276"/>
      <c r="Y338" s="88"/>
      <c r="Z338" s="88"/>
      <c r="AA338" s="88"/>
      <c r="AB338" s="362"/>
      <c r="AC338" s="88"/>
      <c r="AD338" s="370"/>
      <c r="AE338" s="88"/>
      <c r="AF338" s="88"/>
      <c r="AG338" s="88"/>
      <c r="AH338" s="88"/>
      <c r="AI338" s="88"/>
      <c r="AJ338" s="276"/>
      <c r="AK338" s="88"/>
      <c r="AL338" s="88"/>
      <c r="AM338" s="88"/>
      <c r="AN338" s="88"/>
      <c r="AO338" s="88"/>
      <c r="AP338" s="88"/>
      <c r="AQ338" s="88"/>
      <c r="AR338" s="88"/>
      <c r="AS338" s="88"/>
      <c r="AT338" s="69"/>
      <c r="AU338" s="69"/>
      <c r="AV338" s="3"/>
      <c r="AW338" s="62"/>
      <c r="AX338" s="3"/>
      <c r="AY338" s="2"/>
      <c r="AZ338" s="62"/>
      <c r="BA338" s="3"/>
      <c r="BB338" s="62"/>
    </row>
    <row r="339" spans="1:54" ht="24.75" customHeight="1">
      <c r="A339" s="69"/>
      <c r="B339" s="172"/>
      <c r="C339" s="173"/>
      <c r="D339" s="171"/>
      <c r="E339" s="49"/>
      <c r="F339" s="49"/>
      <c r="G339" s="95"/>
      <c r="H339" s="87"/>
      <c r="I339" s="141"/>
      <c r="J339" s="141"/>
      <c r="K339" s="141"/>
      <c r="L339" s="141"/>
      <c r="M339" s="141"/>
      <c r="N339" s="141"/>
      <c r="O339" s="141"/>
      <c r="P339" s="144"/>
      <c r="Q339" s="88"/>
      <c r="R339" s="88"/>
      <c r="S339" s="88"/>
      <c r="T339" s="88"/>
      <c r="U339" s="88"/>
      <c r="V339" s="341"/>
      <c r="W339" s="88"/>
      <c r="X339" s="276"/>
      <c r="Y339" s="88"/>
      <c r="Z339" s="88"/>
      <c r="AA339" s="88"/>
      <c r="AB339" s="362"/>
      <c r="AC339" s="88"/>
      <c r="AD339" s="370"/>
      <c r="AE339" s="88"/>
      <c r="AF339" s="88"/>
      <c r="AG339" s="88"/>
      <c r="AH339" s="88"/>
      <c r="AI339" s="88"/>
      <c r="AJ339" s="276"/>
      <c r="AK339" s="88"/>
      <c r="AL339" s="88"/>
      <c r="AM339" s="88"/>
      <c r="AN339" s="88"/>
      <c r="AO339" s="88"/>
      <c r="AP339" s="88"/>
      <c r="AQ339" s="88"/>
      <c r="AR339" s="88"/>
      <c r="AS339" s="88"/>
      <c r="AT339" s="69"/>
      <c r="AU339" s="69"/>
      <c r="AV339" s="3"/>
      <c r="AW339" s="62"/>
      <c r="AX339" s="3"/>
      <c r="AY339" s="2"/>
      <c r="AZ339" s="62"/>
      <c r="BA339" s="3"/>
      <c r="BB339" s="62"/>
    </row>
    <row r="340" spans="1:54" ht="24.75" customHeight="1">
      <c r="A340" s="69"/>
      <c r="B340" s="172"/>
      <c r="C340" s="173"/>
      <c r="D340" s="171"/>
      <c r="E340" s="49"/>
      <c r="F340" s="49"/>
      <c r="G340" s="95"/>
      <c r="H340" s="87"/>
      <c r="I340" s="141"/>
      <c r="J340" s="141"/>
      <c r="K340" s="141"/>
      <c r="L340" s="141"/>
      <c r="M340" s="141"/>
      <c r="N340" s="141"/>
      <c r="O340" s="141"/>
      <c r="P340" s="144"/>
      <c r="Q340" s="88"/>
      <c r="R340" s="88"/>
      <c r="S340" s="88"/>
      <c r="T340" s="88"/>
      <c r="U340" s="88"/>
      <c r="V340" s="341"/>
      <c r="W340" s="88"/>
      <c r="X340" s="276"/>
      <c r="Y340" s="88"/>
      <c r="Z340" s="88"/>
      <c r="AA340" s="88"/>
      <c r="AB340" s="362"/>
      <c r="AC340" s="88"/>
      <c r="AD340" s="370"/>
      <c r="AE340" s="88"/>
      <c r="AF340" s="88"/>
      <c r="AG340" s="88"/>
      <c r="AH340" s="88"/>
      <c r="AI340" s="88"/>
      <c r="AJ340" s="276"/>
      <c r="AK340" s="88"/>
      <c r="AL340" s="88"/>
      <c r="AM340" s="88"/>
      <c r="AN340" s="88"/>
      <c r="AO340" s="88"/>
      <c r="AP340" s="88"/>
      <c r="AQ340" s="88"/>
      <c r="AR340" s="88"/>
      <c r="AS340" s="88"/>
      <c r="AT340" s="69"/>
      <c r="AU340" s="69"/>
      <c r="AV340" s="3"/>
      <c r="AW340" s="62"/>
      <c r="AX340" s="3"/>
      <c r="AY340" s="2"/>
      <c r="AZ340" s="62"/>
      <c r="BA340" s="3"/>
      <c r="BB340" s="62"/>
    </row>
    <row r="341" spans="1:54" ht="24.75" customHeight="1">
      <c r="A341" s="69"/>
      <c r="B341" s="172"/>
      <c r="C341" s="170"/>
      <c r="D341" s="171"/>
      <c r="E341" s="49"/>
      <c r="F341" s="49"/>
      <c r="G341" s="95"/>
      <c r="H341" s="87"/>
      <c r="I341" s="141"/>
      <c r="J341" s="141"/>
      <c r="K341" s="141"/>
      <c r="L341" s="141"/>
      <c r="M341" s="141"/>
      <c r="N341" s="141"/>
      <c r="O341" s="141"/>
      <c r="P341" s="144"/>
      <c r="Q341" s="88"/>
      <c r="R341" s="88"/>
      <c r="S341" s="88"/>
      <c r="T341" s="88"/>
      <c r="U341" s="88"/>
      <c r="V341" s="341"/>
      <c r="W341" s="88"/>
      <c r="X341" s="276"/>
      <c r="Y341" s="88"/>
      <c r="Z341" s="88"/>
      <c r="AA341" s="88"/>
      <c r="AB341" s="362"/>
      <c r="AC341" s="88"/>
      <c r="AD341" s="370"/>
      <c r="AE341" s="88"/>
      <c r="AF341" s="88"/>
      <c r="AG341" s="88"/>
      <c r="AH341" s="88"/>
      <c r="AI341" s="88"/>
      <c r="AJ341" s="276"/>
      <c r="AK341" s="88"/>
      <c r="AL341" s="88"/>
      <c r="AM341" s="88"/>
      <c r="AN341" s="88"/>
      <c r="AO341" s="88"/>
      <c r="AP341" s="88"/>
      <c r="AQ341" s="88"/>
      <c r="AR341" s="88"/>
      <c r="AS341" s="88"/>
      <c r="AT341" s="69"/>
      <c r="AU341" s="69"/>
      <c r="AV341" s="3"/>
      <c r="AW341" s="62"/>
      <c r="AX341" s="3"/>
      <c r="AY341" s="2"/>
      <c r="AZ341" s="62"/>
      <c r="BA341" s="3"/>
      <c r="BB341" s="62"/>
    </row>
    <row r="342" spans="1:54" ht="24.75" customHeight="1">
      <c r="A342" s="69"/>
      <c r="B342" s="172"/>
      <c r="C342" s="170"/>
      <c r="D342" s="171"/>
      <c r="E342" s="49"/>
      <c r="F342" s="49"/>
      <c r="G342" s="95"/>
      <c r="H342" s="87"/>
      <c r="I342" s="141"/>
      <c r="J342" s="141"/>
      <c r="K342" s="141"/>
      <c r="L342" s="141"/>
      <c r="M342" s="141"/>
      <c r="N342" s="141"/>
      <c r="O342" s="141"/>
      <c r="P342" s="144"/>
      <c r="Q342" s="88"/>
      <c r="R342" s="88"/>
      <c r="S342" s="88"/>
      <c r="T342" s="88"/>
      <c r="U342" s="88"/>
      <c r="V342" s="341"/>
      <c r="W342" s="88"/>
      <c r="X342" s="276"/>
      <c r="Y342" s="88"/>
      <c r="Z342" s="88"/>
      <c r="AA342" s="88"/>
      <c r="AB342" s="362"/>
      <c r="AC342" s="88"/>
      <c r="AD342" s="370"/>
      <c r="AE342" s="88"/>
      <c r="AF342" s="88"/>
      <c r="AG342" s="88"/>
      <c r="AH342" s="88"/>
      <c r="AI342" s="88"/>
      <c r="AJ342" s="276"/>
      <c r="AK342" s="88"/>
      <c r="AL342" s="88"/>
      <c r="AM342" s="88"/>
      <c r="AN342" s="88"/>
      <c r="AO342" s="88"/>
      <c r="AP342" s="88"/>
      <c r="AQ342" s="88"/>
      <c r="AR342" s="88"/>
      <c r="AS342" s="88"/>
      <c r="AT342" s="69"/>
      <c r="AU342" s="69"/>
      <c r="AV342" s="3"/>
      <c r="AW342" s="62"/>
      <c r="AX342" s="3"/>
      <c r="AY342" s="2"/>
      <c r="AZ342" s="62"/>
      <c r="BA342" s="3"/>
      <c r="BB342" s="62"/>
    </row>
    <row r="343" spans="1:54" ht="24.75" customHeight="1">
      <c r="A343" s="69"/>
      <c r="B343" s="172"/>
      <c r="C343" s="170"/>
      <c r="D343" s="171"/>
      <c r="E343" s="49"/>
      <c r="F343" s="49"/>
      <c r="G343" s="95"/>
      <c r="H343" s="87"/>
      <c r="I343" s="141"/>
      <c r="J343" s="141"/>
      <c r="K343" s="141"/>
      <c r="L343" s="141"/>
      <c r="M343" s="141"/>
      <c r="N343" s="141"/>
      <c r="O343" s="141"/>
      <c r="P343" s="144"/>
      <c r="Q343" s="88"/>
      <c r="R343" s="88"/>
      <c r="S343" s="88"/>
      <c r="T343" s="88"/>
      <c r="U343" s="88"/>
      <c r="V343" s="341"/>
      <c r="W343" s="88"/>
      <c r="X343" s="276"/>
      <c r="Y343" s="88"/>
      <c r="Z343" s="88"/>
      <c r="AA343" s="88"/>
      <c r="AB343" s="362"/>
      <c r="AC343" s="88"/>
      <c r="AD343" s="370"/>
      <c r="AE343" s="88"/>
      <c r="AF343" s="88"/>
      <c r="AG343" s="88"/>
      <c r="AH343" s="88"/>
      <c r="AI343" s="88"/>
      <c r="AJ343" s="276"/>
      <c r="AK343" s="88"/>
      <c r="AL343" s="88"/>
      <c r="AM343" s="88"/>
      <c r="AN343" s="88"/>
      <c r="AO343" s="88"/>
      <c r="AP343" s="88"/>
      <c r="AQ343" s="88"/>
      <c r="AR343" s="88"/>
      <c r="AS343" s="88"/>
      <c r="AT343" s="69"/>
      <c r="AU343" s="69"/>
      <c r="AV343" s="3"/>
      <c r="AW343" s="62"/>
      <c r="AX343" s="3"/>
      <c r="AY343" s="2"/>
      <c r="AZ343" s="62"/>
      <c r="BA343" s="3"/>
      <c r="BB343" s="62"/>
    </row>
    <row r="344" spans="1:54" ht="24.75" customHeight="1">
      <c r="A344" s="69"/>
      <c r="B344" s="172"/>
      <c r="C344" s="170"/>
      <c r="D344" s="171"/>
      <c r="E344" s="49"/>
      <c r="F344" s="49"/>
      <c r="G344" s="95"/>
      <c r="H344" s="87"/>
      <c r="I344" s="141"/>
      <c r="J344" s="141"/>
      <c r="K344" s="141"/>
      <c r="L344" s="141"/>
      <c r="M344" s="141"/>
      <c r="N344" s="141"/>
      <c r="O344" s="141"/>
      <c r="P344" s="144"/>
      <c r="Q344" s="88"/>
      <c r="R344" s="88"/>
      <c r="S344" s="88"/>
      <c r="T344" s="88"/>
      <c r="U344" s="88"/>
      <c r="V344" s="341"/>
      <c r="W344" s="88"/>
      <c r="X344" s="276"/>
      <c r="Y344" s="88"/>
      <c r="Z344" s="88"/>
      <c r="AA344" s="88"/>
      <c r="AB344" s="362"/>
      <c r="AC344" s="88"/>
      <c r="AD344" s="370"/>
      <c r="AE344" s="88"/>
      <c r="AF344" s="88"/>
      <c r="AG344" s="88"/>
      <c r="AH344" s="88"/>
      <c r="AI344" s="88"/>
      <c r="AJ344" s="276"/>
      <c r="AK344" s="88"/>
      <c r="AL344" s="88"/>
      <c r="AM344" s="88"/>
      <c r="AN344" s="88"/>
      <c r="AO344" s="88"/>
      <c r="AP344" s="88"/>
      <c r="AQ344" s="88"/>
      <c r="AR344" s="88"/>
      <c r="AS344" s="88"/>
      <c r="AT344" s="69"/>
      <c r="AU344" s="69"/>
      <c r="AV344" s="3"/>
      <c r="AW344" s="62"/>
      <c r="AX344" s="3"/>
      <c r="AY344" s="2"/>
      <c r="AZ344" s="62"/>
      <c r="BA344" s="3"/>
      <c r="BB344" s="62"/>
    </row>
    <row r="345" spans="1:54" ht="24.75" customHeight="1">
      <c r="A345" s="69"/>
      <c r="B345" s="172"/>
      <c r="C345" s="170"/>
      <c r="D345" s="171"/>
      <c r="E345" s="49"/>
      <c r="F345" s="49"/>
      <c r="G345" s="95"/>
      <c r="H345" s="87"/>
      <c r="I345" s="141"/>
      <c r="J345" s="141"/>
      <c r="K345" s="141"/>
      <c r="L345" s="141"/>
      <c r="M345" s="141"/>
      <c r="N345" s="141"/>
      <c r="O345" s="141"/>
      <c r="P345" s="144"/>
      <c r="Q345" s="88"/>
      <c r="R345" s="88"/>
      <c r="S345" s="88"/>
      <c r="T345" s="88"/>
      <c r="U345" s="88"/>
      <c r="V345" s="341"/>
      <c r="W345" s="88"/>
      <c r="X345" s="276"/>
      <c r="Y345" s="88"/>
      <c r="Z345" s="88"/>
      <c r="AA345" s="88"/>
      <c r="AB345" s="362"/>
      <c r="AC345" s="88"/>
      <c r="AD345" s="370"/>
      <c r="AE345" s="88"/>
      <c r="AF345" s="88"/>
      <c r="AG345" s="88"/>
      <c r="AH345" s="88"/>
      <c r="AI345" s="88"/>
      <c r="AJ345" s="276"/>
      <c r="AK345" s="88"/>
      <c r="AL345" s="88"/>
      <c r="AM345" s="88"/>
      <c r="AN345" s="88"/>
      <c r="AO345" s="88"/>
      <c r="AP345" s="88"/>
      <c r="AQ345" s="88"/>
      <c r="AR345" s="88"/>
      <c r="AS345" s="88"/>
      <c r="AT345" s="69"/>
      <c r="AU345" s="69"/>
      <c r="AV345" s="3"/>
      <c r="AW345" s="62"/>
      <c r="AX345" s="3"/>
      <c r="AY345" s="2"/>
      <c r="AZ345" s="62"/>
      <c r="BA345" s="3"/>
      <c r="BB345" s="62"/>
    </row>
    <row r="346" spans="1:15" ht="40.5">
      <c r="A346" s="26"/>
      <c r="B346" s="174"/>
      <c r="C346" s="175"/>
      <c r="E346" s="50"/>
      <c r="F346" s="50"/>
      <c r="G346" s="96"/>
      <c r="H346" s="89"/>
      <c r="I346" s="142"/>
      <c r="J346" s="142"/>
      <c r="K346" s="142"/>
      <c r="L346" s="142"/>
      <c r="M346" s="142"/>
      <c r="N346" s="142"/>
      <c r="O346" s="142"/>
    </row>
    <row r="347" spans="1:15" ht="40.5">
      <c r="A347" s="26"/>
      <c r="B347" s="174"/>
      <c r="C347" s="175"/>
      <c r="E347" s="50"/>
      <c r="F347" s="50"/>
      <c r="G347" s="96"/>
      <c r="H347" s="89"/>
      <c r="I347" s="142"/>
      <c r="J347" s="142"/>
      <c r="K347" s="142"/>
      <c r="L347" s="142"/>
      <c r="M347" s="142"/>
      <c r="N347" s="142"/>
      <c r="O347" s="142"/>
    </row>
    <row r="348" spans="1:15" ht="40.5">
      <c r="A348" s="26"/>
      <c r="B348" s="174"/>
      <c r="C348" s="175"/>
      <c r="E348" s="50"/>
      <c r="F348" s="50"/>
      <c r="G348" s="96"/>
      <c r="H348" s="89"/>
      <c r="I348" s="142"/>
      <c r="J348" s="142"/>
      <c r="K348" s="142"/>
      <c r="L348" s="142"/>
      <c r="M348" s="142"/>
      <c r="N348" s="142"/>
      <c r="O348" s="142"/>
    </row>
    <row r="349" spans="1:15" ht="40.5">
      <c r="A349" s="26"/>
      <c r="B349" s="174"/>
      <c r="C349" s="175"/>
      <c r="E349" s="50"/>
      <c r="F349" s="50"/>
      <c r="G349" s="96"/>
      <c r="H349" s="89"/>
      <c r="I349" s="142"/>
      <c r="J349" s="142"/>
      <c r="K349" s="142"/>
      <c r="L349" s="142"/>
      <c r="M349" s="142"/>
      <c r="N349" s="142"/>
      <c r="O349" s="142"/>
    </row>
  </sheetData>
  <conditionalFormatting sqref="P62:P77 Q62:Q69 P25:AS41 AJ22 P22:AI24 AK42:AS42 P42:AI42 AK22:AS24 AJ24 P14:AS21 P43:AS61 Q71:Q77 R62:AS77 P78:AS345">
    <cfRule type="cellIs" priority="1" dxfId="2" operator="equal" stopIfTrue="1">
      <formula>"W"</formula>
    </cfRule>
    <cfRule type="cellIs" priority="2" dxfId="3" operator="equal" stopIfTrue="1">
      <formula>"L"</formula>
    </cfRule>
  </conditionalFormatting>
  <conditionalFormatting sqref="I327:O345 I8:I12 G11:G12 A2:A12 P7:Q7 C8 C10:C11 H12 A1:B1 C7:I7 J7:O12 C1:G5 I1:Q5 H2:H5 C14:C345">
    <cfRule type="cellIs" priority="3" dxfId="4" operator="between" stopIfTrue="1">
      <formula>0</formula>
      <formula>40</formula>
    </cfRule>
    <cfRule type="cellIs" priority="4" dxfId="5" operator="between" stopIfTrue="1">
      <formula>-1</formula>
      <formula>-30</formula>
    </cfRule>
  </conditionalFormatting>
  <conditionalFormatting sqref="I289:O326 I287:O287 I14:O282">
    <cfRule type="cellIs" priority="5" dxfId="4" operator="between" stopIfTrue="1">
      <formula>-1</formula>
      <formula>60</formula>
    </cfRule>
    <cfRule type="cellIs" priority="6" dxfId="5" operator="between" stopIfTrue="1">
      <formula>-1</formula>
      <formula>-60</formula>
    </cfRule>
  </conditionalFormatting>
  <conditionalFormatting sqref="G14:G345">
    <cfRule type="cellIs" priority="7" dxfId="2" operator="greaterThan" stopIfTrue="1">
      <formula>-1</formula>
    </cfRule>
    <cfRule type="cellIs" priority="8" dxfId="3" operator="lessThan" stopIfTrue="1">
      <formula>0</formula>
    </cfRule>
  </conditionalFormatting>
  <conditionalFormatting sqref="I283:O286 I288:O288">
    <cfRule type="cellIs" priority="9" dxfId="4" operator="between" stopIfTrue="1">
      <formula>0</formula>
      <formula>60</formula>
    </cfRule>
    <cfRule type="cellIs" priority="10" dxfId="5" operator="between" stopIfTrue="1">
      <formula>-1</formula>
      <formula>-60</formula>
    </cfRule>
  </conditionalFormatting>
  <printOptions/>
  <pageMargins left="0.7874015748031497" right="0.9448818897637796" top="0.3937007874015748" bottom="0.3937007874015748" header="0.5118110236220472" footer="0.5118110236220472"/>
  <pageSetup fitToHeight="2" horizontalDpi="300" verticalDpi="300" orientation="portrait" scale="27" r:id="rId1"/>
  <rowBreaks count="1" manualBreakCount="1">
    <brk id="15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Watergate</cp:lastModifiedBy>
  <cp:lastPrinted>2012-05-09T14:21:18Z</cp:lastPrinted>
  <dcterms:created xsi:type="dcterms:W3CDTF">2007-05-22T10:28:23Z</dcterms:created>
  <dcterms:modified xsi:type="dcterms:W3CDTF">2023-04-06T18:50:08Z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